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Odstranění vzniku vl..." sheetId="2" r:id="rId2"/>
    <sheet name="02 - Odstranění zatékání 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Odstranění vzniku vl...'!$C$128:$K$369</definedName>
    <definedName name="_xlnm.Print_Area" localSheetId="1">'01 - Odstranění vzniku vl...'!$C$4:$J$76,'01 - Odstranění vzniku vl...'!$C$82:$J$110,'01 - Odstranění vzniku vl...'!$C$116:$K$369</definedName>
    <definedName name="_xlnm.Print_Titles" localSheetId="1">'01 - Odstranění vzniku vl...'!$128:$128</definedName>
    <definedName name="_xlnm._FilterDatabase" localSheetId="2" hidden="1">'02 - Odstranění zatékání ...'!$C$123:$K$163</definedName>
    <definedName name="_xlnm.Print_Area" localSheetId="2">'02 - Odstranění zatékání ...'!$C$4:$J$76,'02 - Odstranění zatékání ...'!$C$82:$J$105,'02 - Odstranění zatékání ...'!$C$111:$K$163</definedName>
    <definedName name="_xlnm.Print_Titles" localSheetId="2">'02 - Odstranění zatékání ...'!$123:$123</definedName>
    <definedName name="_xlnm._FilterDatabase" localSheetId="3" hidden="1">'VRN - Vedlejší rozpočtové...'!$C$116:$K$126</definedName>
    <definedName name="_xlnm.Print_Area" localSheetId="3">'VRN - Vedlejší rozpočtové...'!$C$4:$J$76,'VRN - Vedlejší rozpočtové...'!$C$82:$J$98,'VRN - Vedlejší rozpočtové...'!$C$104:$K$126</definedName>
    <definedName name="_xlnm.Print_Titles" localSheetId="3">'VRN - Vedlejší rozpočtové...'!$116:$116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F37"/>
  <c i="1" r="BD97"/>
  <c i="4" r="BH119"/>
  <c r="F36"/>
  <c i="1" r="BC97"/>
  <c i="4" r="BG119"/>
  <c r="F35"/>
  <c i="1" r="BB97"/>
  <c i="4" r="BF119"/>
  <c r="J34"/>
  <c i="1" r="AW97"/>
  <c i="4" r="F34"/>
  <c i="1" r="BA97"/>
  <c i="4" r="T119"/>
  <c r="T118"/>
  <c r="T117"/>
  <c r="R119"/>
  <c r="R118"/>
  <c r="R117"/>
  <c r="P119"/>
  <c r="P118"/>
  <c r="P117"/>
  <c i="1" r="AU97"/>
  <c i="4" r="BK119"/>
  <c r="BK118"/>
  <c r="J118"/>
  <c r="BK117"/>
  <c r="J117"/>
  <c r="J96"/>
  <c r="J30"/>
  <c i="1" r="AG97"/>
  <c i="4" r="J119"/>
  <c r="BE119"/>
  <c r="J33"/>
  <c i="1" r="AV97"/>
  <c i="4" r="F33"/>
  <c i="1" r="AZ97"/>
  <c i="4" r="J97"/>
  <c r="F113"/>
  <c r="F111"/>
  <c r="E109"/>
  <c r="F91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2"/>
  <c r="J111"/>
  <c r="J89"/>
  <c r="E7"/>
  <c r="E107"/>
  <c r="E85"/>
  <c i="3" r="J37"/>
  <c r="J36"/>
  <c i="1" r="AY96"/>
  <c i="3" r="J35"/>
  <c i="1" r="AX96"/>
  <c i="3" r="BI161"/>
  <c r="BH161"/>
  <c r="BG161"/>
  <c r="BF161"/>
  <c r="T161"/>
  <c r="R161"/>
  <c r="P161"/>
  <c r="BK161"/>
  <c r="J161"/>
  <c r="BE161"/>
  <c r="BI158"/>
  <c r="BH158"/>
  <c r="BG158"/>
  <c r="BF158"/>
  <c r="T158"/>
  <c r="T157"/>
  <c r="R158"/>
  <c r="R157"/>
  <c r="P158"/>
  <c r="P157"/>
  <c r="BK158"/>
  <c r="BK157"/>
  <c r="J157"/>
  <c r="J158"/>
  <c r="BE158"/>
  <c r="J104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T151"/>
  <c r="T150"/>
  <c r="R152"/>
  <c r="R151"/>
  <c r="R150"/>
  <c r="P152"/>
  <c r="P151"/>
  <c r="P150"/>
  <c r="BK152"/>
  <c r="BK151"/>
  <c r="J151"/>
  <c r="BK150"/>
  <c r="J150"/>
  <c r="J152"/>
  <c r="BE152"/>
  <c r="J103"/>
  <c r="J102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10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10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99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F37"/>
  <c i="1" r="BD96"/>
  <c i="3" r="BH127"/>
  <c r="F36"/>
  <c i="1" r="BC96"/>
  <c i="3" r="BG127"/>
  <c r="F35"/>
  <c i="1" r="BB96"/>
  <c i="3" r="BF127"/>
  <c r="J34"/>
  <c i="1" r="AW96"/>
  <c i="3" r="F34"/>
  <c i="1" r="BA96"/>
  <c i="3" r="T127"/>
  <c r="T126"/>
  <c r="T125"/>
  <c r="T124"/>
  <c r="R127"/>
  <c r="R126"/>
  <c r="R125"/>
  <c r="R124"/>
  <c r="P127"/>
  <c r="P126"/>
  <c r="P125"/>
  <c r="P124"/>
  <c i="1" r="AU96"/>
  <c i="3" r="BK127"/>
  <c r="BK126"/>
  <c r="J126"/>
  <c r="BK125"/>
  <c r="J125"/>
  <c r="BK124"/>
  <c r="J124"/>
  <c r="J96"/>
  <c r="J30"/>
  <c i="1" r="AG96"/>
  <c i="3" r="J127"/>
  <c r="BE127"/>
  <c r="J33"/>
  <c i="1" r="AV96"/>
  <c i="3" r="F33"/>
  <c i="1" r="AZ96"/>
  <c i="3" r="J98"/>
  <c r="J97"/>
  <c r="F120"/>
  <c r="F118"/>
  <c r="E116"/>
  <c r="F91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2"/>
  <c r="J118"/>
  <c r="J89"/>
  <c r="E7"/>
  <c r="E114"/>
  <c r="E85"/>
  <c i="2" r="J37"/>
  <c r="J36"/>
  <c i="1" r="AY95"/>
  <c i="2" r="J35"/>
  <c i="1" r="AX95"/>
  <c i="2" r="BI369"/>
  <c r="BH369"/>
  <c r="BG369"/>
  <c r="BF369"/>
  <c r="T369"/>
  <c r="R369"/>
  <c r="P369"/>
  <c r="BK369"/>
  <c r="J369"/>
  <c r="BE369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58"/>
  <c r="BH358"/>
  <c r="BG358"/>
  <c r="BF358"/>
  <c r="T358"/>
  <c r="T357"/>
  <c r="R358"/>
  <c r="R357"/>
  <c r="P358"/>
  <c r="P357"/>
  <c r="BK358"/>
  <c r="BK357"/>
  <c r="J357"/>
  <c r="J358"/>
  <c r="BE358"/>
  <c r="J109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41"/>
  <c r="BH341"/>
  <c r="BG341"/>
  <c r="BF341"/>
  <c r="T341"/>
  <c r="T340"/>
  <c r="R341"/>
  <c r="R340"/>
  <c r="P341"/>
  <c r="P340"/>
  <c r="BK341"/>
  <c r="BK340"/>
  <c r="J340"/>
  <c r="J341"/>
  <c r="BE341"/>
  <c r="J108"/>
  <c r="BI335"/>
  <c r="BH335"/>
  <c r="BG335"/>
  <c r="BF335"/>
  <c r="T335"/>
  <c r="R335"/>
  <c r="P335"/>
  <c r="BK335"/>
  <c r="J335"/>
  <c r="BE335"/>
  <c r="BI331"/>
  <c r="BH331"/>
  <c r="BG331"/>
  <c r="BF331"/>
  <c r="T331"/>
  <c r="R331"/>
  <c r="P331"/>
  <c r="BK331"/>
  <c r="J331"/>
  <c r="BE331"/>
  <c r="BI326"/>
  <c r="BH326"/>
  <c r="BG326"/>
  <c r="BF326"/>
  <c r="T326"/>
  <c r="T325"/>
  <c r="R326"/>
  <c r="R325"/>
  <c r="P326"/>
  <c r="P325"/>
  <c r="BK326"/>
  <c r="BK325"/>
  <c r="J325"/>
  <c r="J326"/>
  <c r="BE326"/>
  <c r="J107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1"/>
  <c r="BH321"/>
  <c r="BG321"/>
  <c r="BF321"/>
  <c r="T321"/>
  <c r="T320"/>
  <c r="R321"/>
  <c r="R320"/>
  <c r="P321"/>
  <c r="P320"/>
  <c r="BK321"/>
  <c r="BK320"/>
  <c r="J320"/>
  <c r="J321"/>
  <c r="BE321"/>
  <c r="J106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0"/>
  <c r="BH270"/>
  <c r="BG270"/>
  <c r="BF270"/>
  <c r="T270"/>
  <c r="R270"/>
  <c r="P270"/>
  <c r="BK270"/>
  <c r="J270"/>
  <c r="BE270"/>
  <c r="BI266"/>
  <c r="BH266"/>
  <c r="BG266"/>
  <c r="BF266"/>
  <c r="T266"/>
  <c r="T265"/>
  <c r="R266"/>
  <c r="R265"/>
  <c r="P266"/>
  <c r="P265"/>
  <c r="BK266"/>
  <c r="BK265"/>
  <c r="J265"/>
  <c r="J266"/>
  <c r="BE266"/>
  <c r="J105"/>
  <c r="BI263"/>
  <c r="BH263"/>
  <c r="BG263"/>
  <c r="BF263"/>
  <c r="T263"/>
  <c r="T262"/>
  <c r="R263"/>
  <c r="R262"/>
  <c r="P263"/>
  <c r="P262"/>
  <c r="BK263"/>
  <c r="BK262"/>
  <c r="J262"/>
  <c r="J263"/>
  <c r="BE263"/>
  <c r="J104"/>
  <c r="BI261"/>
  <c r="BH261"/>
  <c r="BG261"/>
  <c r="BF261"/>
  <c r="T261"/>
  <c r="R261"/>
  <c r="P261"/>
  <c r="BK261"/>
  <c r="J261"/>
  <c r="BE261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14"/>
  <c r="BH214"/>
  <c r="BG214"/>
  <c r="BF214"/>
  <c r="T214"/>
  <c r="R214"/>
  <c r="P214"/>
  <c r="BK214"/>
  <c r="J214"/>
  <c r="BE214"/>
  <c r="BI202"/>
  <c r="BH202"/>
  <c r="BG202"/>
  <c r="BF202"/>
  <c r="T202"/>
  <c r="R202"/>
  <c r="P202"/>
  <c r="BK202"/>
  <c r="J202"/>
  <c r="BE202"/>
  <c r="BI191"/>
  <c r="BH191"/>
  <c r="BG191"/>
  <c r="BF191"/>
  <c r="T191"/>
  <c r="R191"/>
  <c r="P191"/>
  <c r="BK191"/>
  <c r="J191"/>
  <c r="BE191"/>
  <c r="BI180"/>
  <c r="BH180"/>
  <c r="BG180"/>
  <c r="BF180"/>
  <c r="T180"/>
  <c r="T179"/>
  <c r="T178"/>
  <c r="R180"/>
  <c r="R179"/>
  <c r="R178"/>
  <c r="P180"/>
  <c r="P179"/>
  <c r="P178"/>
  <c r="BK180"/>
  <c r="BK179"/>
  <c r="J179"/>
  <c r="BK178"/>
  <c r="J178"/>
  <c r="J180"/>
  <c r="BE180"/>
  <c r="J103"/>
  <c r="J102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101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10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99"/>
  <c r="BI153"/>
  <c r="BH153"/>
  <c r="BG153"/>
  <c r="BF153"/>
  <c r="T153"/>
  <c r="R153"/>
  <c r="P153"/>
  <c r="BK153"/>
  <c r="J153"/>
  <c r="BE153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F37"/>
  <c i="1" r="BD95"/>
  <c i="2" r="BH132"/>
  <c r="F36"/>
  <c i="1" r="BC95"/>
  <c i="2" r="BG132"/>
  <c r="F35"/>
  <c i="1" r="BB95"/>
  <c i="2" r="BF132"/>
  <c r="J34"/>
  <c i="1" r="AW95"/>
  <c i="2" r="F34"/>
  <c i="1" r="BA95"/>
  <c i="2" r="T132"/>
  <c r="T131"/>
  <c r="T130"/>
  <c r="T129"/>
  <c r="R132"/>
  <c r="R131"/>
  <c r="R130"/>
  <c r="R129"/>
  <c r="P132"/>
  <c r="P131"/>
  <c r="P130"/>
  <c r="P129"/>
  <c i="1" r="AU95"/>
  <c i="2" r="BK132"/>
  <c r="BK131"/>
  <c r="J131"/>
  <c r="BK130"/>
  <c r="J130"/>
  <c r="BK129"/>
  <c r="J129"/>
  <c r="J96"/>
  <c r="J30"/>
  <c i="1" r="AG95"/>
  <c i="2" r="J132"/>
  <c r="BE132"/>
  <c r="J33"/>
  <c i="1" r="AV95"/>
  <c i="2" r="F33"/>
  <c i="1" r="AZ95"/>
  <c i="2" r="J98"/>
  <c r="J97"/>
  <c r="F125"/>
  <c r="F123"/>
  <c r="E121"/>
  <c r="F91"/>
  <c r="F89"/>
  <c r="E87"/>
  <c r="J39"/>
  <c r="J24"/>
  <c r="E24"/>
  <c r="J126"/>
  <c r="J92"/>
  <c r="J23"/>
  <c r="J21"/>
  <c r="E21"/>
  <c r="J125"/>
  <c r="J91"/>
  <c r="J20"/>
  <c r="J18"/>
  <c r="E18"/>
  <c r="F126"/>
  <c r="F92"/>
  <c r="J17"/>
  <c r="J12"/>
  <c r="J123"/>
  <c r="J89"/>
  <c r="E7"/>
  <c r="E11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<sst xmlns="http://schemas.openxmlformats.org/spreadsheetml/2006/main">
  <si>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</si>
  <si>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</si>
  <si>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</si>
  <si>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</si>
  <si>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</si>
  <si>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{d06448cc-be8c-43d6-bf83-80632ab51cb6}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</si>
  <si>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</si>
  <si>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</si>
  <si>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</si>
  <si>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</si>
  <si>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</si>
  <si>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</si>
  <si>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</si>
  <si>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</si>
  <si>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09072019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</si>
  <si>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</si>
  <si>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</si>
  <si>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Odstranění vzniku vlhkostních map u střešních oken a zatékání do spojovacách chodeb</t>
  </si>
  <si>
    <t>KSO:</t>
  </si>
  <si>
    <t>CC-CZ:</t>
  </si>
  <si>
    <t>Místo:</t>
  </si>
  <si>
    <t>objekt p.č. st. 1902/1</t>
  </si>
  <si>
    <t>Datum:</t>
  </si>
  <si>
    <t>9. 7. 2019</t>
  </si>
  <si>
    <t>Zadavatel:</t>
  </si>
  <si>
    <t>IČ:</t>
  </si>
  <si>
    <t>KHK Pivovarské náměstí 1245/2 Hradec Králové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</si>
  <si>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</si>
  <si>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</si>
  <si>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</si>
  <si>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</si>
  <si>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</si>
  <si>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</si>
  <si>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</si>
  <si>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</si>
  <si>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Soupis prací je sestaven s využitím položek Cenové soustavy ÚRS. Cenové a technické podmínky položek Cenové soustavy ÚRS, které nejsou uvedeny v soupisu prací (informace  tzv. úvodních částí katalogů) jsou neomezeně dálkově k dispozici na ww.cs-urs.cz. Položky soupisu prací, které nemají ve sloupci „Cenová soustava“ uveden žádný údaj, nepochází z Cenové soustavy ÚRS. Soupis prací je zpracován v rozsahu a podrobnosti projektu.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Veškeré výrobky, pokud jsou uvedeny, jsou uvedeny pouze jako referenční, obecně určující standard, technické parametry, požadované vlastnosti._x000d_
Rozpočet je zpracován dle projektové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</si>
  <si>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</si>
  <si>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</si>
  <si>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</si>
  <si>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</si>
  <si>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</si>
  <si>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</si>
  <si>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</si>
  <si>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</si>
  <si>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</si>
  <si>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</si>
  <si>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</si>
  <si>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</si>
  <si>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</si>
  <si>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</si>
  <si>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</si>
  <si>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</si>
  <si>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</si>
  <si>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</si>
  <si>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</si>
  <si>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</si>
  <si>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</si>
  <si>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</si>
  <si>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</si>
  <si>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</si>
  <si>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</si>
  <si>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</si>
  <si>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</si>
  <si>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</si>
  <si>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</si>
  <si>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</si>
  <si>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</si>
  <si>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</si>
  <si>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</si>
  <si>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</si>
  <si>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</si>
  <si>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</si>
  <si>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</si>
  <si>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</si>
  <si>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</si>
  <si>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</si>
  <si>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</si>
  <si>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</si>
  <si>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</si>
  <si>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</si>
  <si>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</si>
  <si>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</si>
  <si>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Odstranění vzniku vlhkostních map u střešních oken</t>
  </si>
  <si>
    <t>STA</t>
  </si>
  <si>
    <t>1</t>
  </si>
  <si>
    <t>{7fb68f19-4946-4ffa-80a1-81e5d31fbed8}</t>
  </si>
  <si>
    <t>2</t>
  </si>
  <si>
    <t>02</t>
  </si>
  <si>
    <t>Odstranění zatékání do spojovacích chodeb</t>
  </si>
  <si>
    <t>{750a9bdb-04c9-4bc9-8349-2eaa2f3b5230}</t>
  </si>
  <si>
    <t>VRN</t>
  </si>
  <si>
    <t>Vedlejší rozpočtové náklady</t>
  </si>
  <si>
    <t>{517ce87a-a77e-4376-9a4b-0b4bca626534}</t>
  </si>
  <si>
    <t>KRYCÍ LIST SOUPISU PRACÍ</t>
  </si>
  <si>
    <t>Objekt:</t>
  </si>
  <si>
    <t>01 - Odstranění vzniku vlhkostních map u střešních oken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</si>
  <si>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</si>
  <si>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</si>
  <si>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</si>
  <si>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</si>
  <si>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</si>
  <si>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</si>
  <si>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</si>
  <si>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</si>
  <si>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</si>
  <si>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</si>
  <si>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</si>
  <si>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</si>
  <si>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</si>
  <si>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</si>
  <si>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</si>
  <si>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</si>
  <si>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</si>
  <si>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</si>
  <si>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</si>
  <si>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</si>
  <si>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</si>
  <si>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</si>
  <si>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</si>
  <si>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</si>
  <si>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</si>
  <si>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</si>
  <si>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</si>
  <si>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</si>
  <si>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</si>
  <si>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</si>
  <si>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</si>
  <si>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</si>
  <si>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</si>
  <si>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</si>
  <si>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</si>
  <si>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</si>
  <si>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</si>
  <si>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</si>
  <si>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</si>
  <si>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</si>
  <si>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2019 01</t>
  </si>
  <si>
    <t>4</t>
  </si>
  <si>
    <t>292417625</t>
  </si>
  <si>
    <t>VV</t>
  </si>
  <si>
    <t xml:space="preserve">237,015*0,5  " zapravení omítek vnitřních při opravách</t>
  </si>
  <si>
    <t>Součet</t>
  </si>
  <si>
    <t>612142001</t>
  </si>
  <si>
    <t>Potažení vnitřních stěn sklovláknitým pletivem vtlačeným do tenkovrstvé hmoty</t>
  </si>
  <si>
    <t>-1618014004</t>
  </si>
  <si>
    <t>3</t>
  </si>
  <si>
    <t>612325423</t>
  </si>
  <si>
    <t>Oprava vnitřní vápenocementové štukové omítky stěn v rozsahu plochy do 50%</t>
  </si>
  <si>
    <t>1297934856</t>
  </si>
  <si>
    <t>619991001</t>
  </si>
  <si>
    <t>Zakrytí podlah fólií přilepenou lepící páskou</t>
  </si>
  <si>
    <t>446622982</t>
  </si>
  <si>
    <t>405,181 " práce spojené s výměnou výpní otvorů</t>
  </si>
  <si>
    <t>5</t>
  </si>
  <si>
    <t>619991011</t>
  </si>
  <si>
    <t>Obalení konstrukcí a prvků fólií přilepenou lepící páskou</t>
  </si>
  <si>
    <t>1730587279</t>
  </si>
  <si>
    <t>534 " práce spojené s výměnou výplní otvorů a zateplení střechy - obalení parapetních žlabů a radiátorů</t>
  </si>
  <si>
    <t>619996115</t>
  </si>
  <si>
    <t>Ochrana podlahy obedněním</t>
  </si>
  <si>
    <t>1666825281</t>
  </si>
  <si>
    <t>14,4*6,15</t>
  </si>
  <si>
    <t>9,7*4,35</t>
  </si>
  <si>
    <t>Mezisoučet</t>
  </si>
  <si>
    <t>33,65*6,75</t>
  </si>
  <si>
    <t>9,75*4,85</t>
  </si>
  <si>
    <t>7</t>
  </si>
  <si>
    <t>619996145</t>
  </si>
  <si>
    <t>Ochrana konstrukcí nebo samostatných prvků obalením geotextilií</t>
  </si>
  <si>
    <t>2054459432</t>
  </si>
  <si>
    <t>9</t>
  </si>
  <si>
    <t>Ostatní konstrukce a práce, bourání</t>
  </si>
  <si>
    <t>8</t>
  </si>
  <si>
    <t>945412111</t>
  </si>
  <si>
    <t>Teleskopická hydraulická montážní plošina výška zdvihu do 8 m</t>
  </si>
  <si>
    <t>den</t>
  </si>
  <si>
    <t>669054126</t>
  </si>
  <si>
    <t>945421110</t>
  </si>
  <si>
    <t>Hydraulická zvedací plošina na automobilovém podvozku výška zdvihu do 18 m včetně obsluhy</t>
  </si>
  <si>
    <t>hod</t>
  </si>
  <si>
    <t>-1894692209</t>
  </si>
  <si>
    <t>10</t>
  </si>
  <si>
    <t>949101111</t>
  </si>
  <si>
    <t>Lešení pomocné pro objekty pozemních staveb s lešeňovou podlahou v do 1,9 m zatížení do 150 kg/m2</t>
  </si>
  <si>
    <t>1958805123</t>
  </si>
  <si>
    <t>405,181/2</t>
  </si>
  <si>
    <t>11</t>
  </si>
  <si>
    <t>949101112</t>
  </si>
  <si>
    <t>Lešení pomocné pro objekty pozemních staveb s lešeňovou podlahou v do 3,5 m zatížení do 150 kg/m2</t>
  </si>
  <si>
    <t>-908123984</t>
  </si>
  <si>
    <t>12</t>
  </si>
  <si>
    <t>952901111</t>
  </si>
  <si>
    <t>Vyčištění budov bytové a občanské výstavby při výšce podlaží do 4 m</t>
  </si>
  <si>
    <t>-422013283</t>
  </si>
  <si>
    <t xml:space="preserve">405,181 " vyčištění po dokončení stavebních úprav </t>
  </si>
  <si>
    <t>13</t>
  </si>
  <si>
    <t>978013161</t>
  </si>
  <si>
    <t>Otlučení (osekání) vnitřní vápenné nebo vápenocementové omítky stěn v rozsahu do 50 %</t>
  </si>
  <si>
    <t>-1311751628</t>
  </si>
  <si>
    <t xml:space="preserve">(14,4+15,55+6,15+5,3+33,65+16,5+4,85+6,75)*0,9  " otlučení  omítky při opravách půlštoku</t>
  </si>
  <si>
    <t xml:space="preserve">(14,4+15,55+33,65+16,5)*3,6*0,5  " oprava omítky </t>
  </si>
  <si>
    <t>14</t>
  </si>
  <si>
    <t>985131311</t>
  </si>
  <si>
    <t>Ruční dočištění ploch stěn, rubu kleneb a podlah ocelových kartáči</t>
  </si>
  <si>
    <t>1422578791</t>
  </si>
  <si>
    <t xml:space="preserve">237,015*0,5 " dočištění  při výměnách výplní otvorů</t>
  </si>
  <si>
    <t>997</t>
  </si>
  <si>
    <t>Přesun sutě</t>
  </si>
  <si>
    <t>997013213</t>
  </si>
  <si>
    <t>Vnitrostaveništní doprava suti a vybouraných hmot pro budovy v do 12 m ručně</t>
  </si>
  <si>
    <t>t</t>
  </si>
  <si>
    <t>-393706465</t>
  </si>
  <si>
    <t>16</t>
  </si>
  <si>
    <t>997013501</t>
  </si>
  <si>
    <t>Odvoz suti a vybouraných hmot na skládku nebo meziskládku do 1 km se složením</t>
  </si>
  <si>
    <t>1384854814</t>
  </si>
  <si>
    <t>17</t>
  </si>
  <si>
    <t>997013509</t>
  </si>
  <si>
    <t>Příplatek k odvozu suti a vybouraných hmot na skládku ZKD 1 km přes 1 km</t>
  </si>
  <si>
    <t>609030734</t>
  </si>
  <si>
    <t>33,384*19 'Přepočtené koeficientem množství</t>
  </si>
  <si>
    <t>18</t>
  </si>
  <si>
    <t>997013831</t>
  </si>
  <si>
    <t>Poplatek za uložení na skládce (skládkovné) stavebního odpadu směsného kód odpadu 170 904</t>
  </si>
  <si>
    <t>400542751</t>
  </si>
  <si>
    <t>998</t>
  </si>
  <si>
    <t>Přesun hmot</t>
  </si>
  <si>
    <t>19</t>
  </si>
  <si>
    <t>998018002</t>
  </si>
  <si>
    <t>Přesun hmot ruční pro budovy v do 12 m</t>
  </si>
  <si>
    <t>1805733767</t>
  </si>
  <si>
    <t>20</t>
  </si>
  <si>
    <t>998018011</t>
  </si>
  <si>
    <t>Příplatek k ručnímu přesunu hmot pro budovy zděné za zvětšený přesun ZKD 100 m</t>
  </si>
  <si>
    <t>-277736514</t>
  </si>
  <si>
    <t>PSV</t>
  </si>
  <si>
    <t>Práce a dodávky PSV</t>
  </si>
  <si>
    <t>713</t>
  </si>
  <si>
    <t>Izolace tepelné</t>
  </si>
  <si>
    <t>713110831</t>
  </si>
  <si>
    <t>Odstranění tepelné izolace stropů přibité nebo nastřelené z vláknitých materiálů tl do 100 mm</t>
  </si>
  <si>
    <t>-1123012828</t>
  </si>
  <si>
    <t>" demontáž původní izolace tl. 160mm v roštu - 1. vrstva</t>
  </si>
  <si>
    <t>" střecha A</t>
  </si>
  <si>
    <t>7,4*14,4</t>
  </si>
  <si>
    <t>5,3*9,7</t>
  </si>
  <si>
    <t>-2,1*1,4*5</t>
  </si>
  <si>
    <t>" střecha B</t>
  </si>
  <si>
    <t>8,1*33,65</t>
  </si>
  <si>
    <t>9,75*5,9</t>
  </si>
  <si>
    <t>-2,1*1,4*13</t>
  </si>
  <si>
    <t>22</t>
  </si>
  <si>
    <t>713110833</t>
  </si>
  <si>
    <t>Odstranění tepelné izolace stropů přibité nebo nastřelené z vláknitých materiálů tl přes 100 mm</t>
  </si>
  <si>
    <t>-146141430</t>
  </si>
  <si>
    <t>" demontáž původní izolace tl. 160mm v roštu - 2 vrstva</t>
  </si>
  <si>
    <t>23</t>
  </si>
  <si>
    <t>713110833.D</t>
  </si>
  <si>
    <t xml:space="preserve">Odstranění parotěsné vrstvy stropů </t>
  </si>
  <si>
    <t>-1334508077</t>
  </si>
  <si>
    <t>P</t>
  </si>
  <si>
    <t>Poznámka k položce:_x000d_
Kompletní provedení vč. přesunu hmot a stavebních přípomocí</t>
  </si>
  <si>
    <t>" demontáž původní izolace tl. 160mm v roštu</t>
  </si>
  <si>
    <t>24</t>
  </si>
  <si>
    <t>713111121</t>
  </si>
  <si>
    <t>Montáž izolace tepelné spodem stropů s uchycením drátem rohoží, pásů, dílců, desek</t>
  </si>
  <si>
    <t>-779081493</t>
  </si>
  <si>
    <t xml:space="preserve">" nová tep. izolace  tl. 220mm v roštu</t>
  </si>
  <si>
    <t>25</t>
  </si>
  <si>
    <t>M</t>
  </si>
  <si>
    <t>63148105</t>
  </si>
  <si>
    <t>deska tepelně izolační minerální univerzální tl 120mm</t>
  </si>
  <si>
    <t>32</t>
  </si>
  <si>
    <t>920413049</t>
  </si>
  <si>
    <t xml:space="preserve">Poznámka k položce:_x000d_
-tepelná izolace ze skelné vlny ve formě rohoží š.1200mm -součinitel tepelné vodivosti λ=0,032W/mK_x000d_
-třída reakce na oheň A1_x000d_
-faktor difuzního odporu 1_x000d_
</t>
  </si>
  <si>
    <t>435,14*1,1</t>
  </si>
  <si>
    <t>26</t>
  </si>
  <si>
    <t>63148104</t>
  </si>
  <si>
    <t xml:space="preserve">deska tepelně izolační minerální univerzální  tl 100mm</t>
  </si>
  <si>
    <t>799053721</t>
  </si>
  <si>
    <t>27</t>
  </si>
  <si>
    <t>713311121</t>
  </si>
  <si>
    <t>Montáž izolace tepelné těles plocha tvarová</t>
  </si>
  <si>
    <t>359443718</t>
  </si>
  <si>
    <t>" zaizolování profilů jakl 60/120</t>
  </si>
  <si>
    <t>15,9*6</t>
  </si>
  <si>
    <t>2,1*2*5</t>
  </si>
  <si>
    <t>5,25*6</t>
  </si>
  <si>
    <t>35,15*7</t>
  </si>
  <si>
    <t>2,1*2*13</t>
  </si>
  <si>
    <t>5,6*7</t>
  </si>
  <si>
    <t>487,78*(0,2+0,2+0,2)</t>
  </si>
  <si>
    <t>28</t>
  </si>
  <si>
    <t>28376366</t>
  </si>
  <si>
    <t xml:space="preserve">deska XPS hladký povrch  tl 50mm</t>
  </si>
  <si>
    <t>-1027002840</t>
  </si>
  <si>
    <t xml:space="preserve">Poznámka k položce:_x000d_
-desky z extrudovaného polystyrenu o rozměrech 500x1000mm -součinitel tepelné vodivosti λ=0,036W/mK_x000d_
-objemová hmotnost cca 90,0 kg/m3_x000d_
</t>
  </si>
  <si>
    <t>292,668*1,25" zvětšený prořez</t>
  </si>
  <si>
    <t>29</t>
  </si>
  <si>
    <t>71331-R100</t>
  </si>
  <si>
    <t>Příplatek za provedení zateplení profilů jaklů ve stíženém prostoru a manipulaci</t>
  </si>
  <si>
    <t>-1850726011</t>
  </si>
  <si>
    <t>30</t>
  </si>
  <si>
    <t>998713102</t>
  </si>
  <si>
    <t>Přesun hmot tonážní pro izolace tepelné v objektech v do 12 m</t>
  </si>
  <si>
    <t>889265075</t>
  </si>
  <si>
    <t>741</t>
  </si>
  <si>
    <t xml:space="preserve">Elektroinstalace </t>
  </si>
  <si>
    <t>31</t>
  </si>
  <si>
    <t>741-R100</t>
  </si>
  <si>
    <t>Demontáž a opětovná montáž trubkových svítidel vč. úpravy kabeláže a revize</t>
  </si>
  <si>
    <t>soubor</t>
  </si>
  <si>
    <t>344211673</t>
  </si>
  <si>
    <t>763</t>
  </si>
  <si>
    <t>Konstrukce suché výstavby</t>
  </si>
  <si>
    <t>763131432</t>
  </si>
  <si>
    <t>SDK podhled deska 1xDF 15 bez TI dvouvrstvá spodní kce profil CD+UD</t>
  </si>
  <si>
    <t>-1177843883</t>
  </si>
  <si>
    <t>" oprava části poškozeného roštu - předpoklad 30%</t>
  </si>
  <si>
    <t>460,34*0,3</t>
  </si>
  <si>
    <t>33</t>
  </si>
  <si>
    <t>763131621</t>
  </si>
  <si>
    <t xml:space="preserve">Montáž desek tl. 12,5 mm SDK podhled vč. tmelení a kotvení desek </t>
  </si>
  <si>
    <t>-1806954305</t>
  </si>
  <si>
    <t>" demontáž původních desek SDK bez roštu</t>
  </si>
  <si>
    <t>34</t>
  </si>
  <si>
    <t>59030035</t>
  </si>
  <si>
    <t>deska SDK protipožární impregnovaná DFH2 tl 15,0mm</t>
  </si>
  <si>
    <t>1834191457</t>
  </si>
  <si>
    <t>435,14*1,2</t>
  </si>
  <si>
    <t>522,168*1,1 'Přepočtené koeficientem množství</t>
  </si>
  <si>
    <t>35</t>
  </si>
  <si>
    <t>763131713</t>
  </si>
  <si>
    <t xml:space="preserve">SDK podhled napojení na obvodové konstrukce </t>
  </si>
  <si>
    <t>m</t>
  </si>
  <si>
    <t>11329453</t>
  </si>
  <si>
    <t>14,4*2+15,55*2+33,65*2+16,5*2</t>
  </si>
  <si>
    <t>36</t>
  </si>
  <si>
    <t>763131714</t>
  </si>
  <si>
    <t>SDK podhled základní penetrační nátěr</t>
  </si>
  <si>
    <t>-812752513</t>
  </si>
  <si>
    <t>37</t>
  </si>
  <si>
    <t>763131751</t>
  </si>
  <si>
    <t>Montáž parotěsné zábrany do SDK podhledu</t>
  </si>
  <si>
    <t>-1204190380</t>
  </si>
  <si>
    <t>38</t>
  </si>
  <si>
    <t>28329028</t>
  </si>
  <si>
    <t>fólie PE vyztužená Al vrstvou pro parotěsnou vrstvu 150 g/m2 s integrovanou lepící páskou</t>
  </si>
  <si>
    <t>-109503135</t>
  </si>
  <si>
    <t>435,14*1,15</t>
  </si>
  <si>
    <t>39</t>
  </si>
  <si>
    <t>763131762</t>
  </si>
  <si>
    <t>Příplatek k SDK podhledu za prostorové zakřivení</t>
  </si>
  <si>
    <t>1050195171</t>
  </si>
  <si>
    <t>40</t>
  </si>
  <si>
    <t>763131772</t>
  </si>
  <si>
    <t>Příplatek k SDK podhledu za rovinnost kvality Q4</t>
  </si>
  <si>
    <t>-652881657</t>
  </si>
  <si>
    <t>41</t>
  </si>
  <si>
    <t>763131821</t>
  </si>
  <si>
    <t>Demontáž SDK podhledu s dvouvrstvou nosnou kcí z ocelových profilů opláštění jednoduché</t>
  </si>
  <si>
    <t>-1087230151</t>
  </si>
  <si>
    <t>" odstranění části poškozeného roštu - předpoklad 30%</t>
  </si>
  <si>
    <t>42</t>
  </si>
  <si>
    <t>763132811</t>
  </si>
  <si>
    <t>Demontáž desek jednoduché opláštění SDK podhled</t>
  </si>
  <si>
    <t>-1470355797</t>
  </si>
  <si>
    <t>" opláštění oken</t>
  </si>
  <si>
    <t>(2,1+1,4)*2*(5+13)*0,2</t>
  </si>
  <si>
    <t>43</t>
  </si>
  <si>
    <t>763132982</t>
  </si>
  <si>
    <t>Vyspravení SDK podhledu, podkroví plochy do 1 m2 deska 1xDF 15</t>
  </si>
  <si>
    <t>kus</t>
  </si>
  <si>
    <t>-1774337070</t>
  </si>
  <si>
    <t xml:space="preserve">(13+5)*2"  oprava jednotlivých samostatných kusů SDK podhledu</t>
  </si>
  <si>
    <t>44</t>
  </si>
  <si>
    <t>763182411</t>
  </si>
  <si>
    <t>SDK opláštění obvodu střešního okna z desek a UA profilů hloubky do 0,5 m</t>
  </si>
  <si>
    <t>-657077508</t>
  </si>
  <si>
    <t>(2,1+1,4)*2*(5+13)</t>
  </si>
  <si>
    <t>45</t>
  </si>
  <si>
    <t>763-R1010</t>
  </si>
  <si>
    <t>Provedení odhalení konstrukce střešních oken, zaměření oken a zpětný záklop desek SDK</t>
  </si>
  <si>
    <t>sada</t>
  </si>
  <si>
    <t>1512381891</t>
  </si>
  <si>
    <t>46</t>
  </si>
  <si>
    <t>998763101</t>
  </si>
  <si>
    <t>Přesun hmot tonážní pro dřevostavby v objektech v do 12 m</t>
  </si>
  <si>
    <t>-359814994</t>
  </si>
  <si>
    <t>764</t>
  </si>
  <si>
    <t>Konstrukce klempířské</t>
  </si>
  <si>
    <t>47</t>
  </si>
  <si>
    <t>764002841</t>
  </si>
  <si>
    <t>Demontáž oplechování horních ploch zdí a nadezdívek do suti</t>
  </si>
  <si>
    <t>1072255451</t>
  </si>
  <si>
    <t>25,51" oplechování u stříšní krytiny dle v.č. D.1.1.12</t>
  </si>
  <si>
    <t>48</t>
  </si>
  <si>
    <t>764214607</t>
  </si>
  <si>
    <t>Oplechování horních ploch a atik bez rohů z Pz s povrch úpravou mechanicky kotvené rš 670 mm</t>
  </si>
  <si>
    <t>-675939314</t>
  </si>
  <si>
    <t>49</t>
  </si>
  <si>
    <t>998764102</t>
  </si>
  <si>
    <t>Přesun hmot tonážní pro konstrukce klempířské v objektech v do 12 m</t>
  </si>
  <si>
    <t>390645246</t>
  </si>
  <si>
    <t>767</t>
  </si>
  <si>
    <t>Konstrukce zámečnické</t>
  </si>
  <si>
    <t>50</t>
  </si>
  <si>
    <t>767-R100</t>
  </si>
  <si>
    <t>Dodávka a montáž nových střešních světlíků dle popisu PD v.č. D.1.1.8+9</t>
  </si>
  <si>
    <t>747553794</t>
  </si>
  <si>
    <t>Poznámka k položce:_x000d_
HLINÍKOVÝ PROFIL 1400/2100mm_x000d_
ZASKLENÍ IZOLAČNÍM TROJSKLEM_x000d_
LEMOVÁNÍ KOLEM OKEN BUDE SOUČÁSTÍ DODÁVKY_x000d_
ČÁST OKEN V ZASEDACÍ MÍSTNOSTI (ČÁST B) BUDE DOPLNĚNA O_x000d_
ZASTÍŇOVACÍ ZAŘÍZENÍ NAPŘ. VNITŘNÍ ROLETOU NEBO PLISOVOU_x000d_
ROLETOU_x000d_
-instalace okna do stávajícího otvoru_x000d_
-hliníkový profil s přerušovaným tepelným mostem Uf max 1,7 W/m2K_x000d_
-zasklení izolační trojsklo Ug= 0,7 W/m2K_x000d_
-celkový součinitel prostupu tepla Uw= 1,4 W/m2K_x000d_
-okno výklopné_x000d_
-součástí okna je mikroventilace_x000d_
-lemování oken bude součástí dodávky oken_x000d_
Kompletní provedení vč. přesunu hmot a stavebních přípomocí</t>
  </si>
  <si>
    <t>2,1*1,4*5</t>
  </si>
  <si>
    <t>2,1*1,4*13</t>
  </si>
  <si>
    <t>51</t>
  </si>
  <si>
    <t>767-R200</t>
  </si>
  <si>
    <t>Dodávka a montáž stínící rolety dle popisu PD v.č. D.1.1.8+9</t>
  </si>
  <si>
    <t>-1855343313</t>
  </si>
  <si>
    <t>2,1*1,4*2</t>
  </si>
  <si>
    <t>52</t>
  </si>
  <si>
    <t>767311810</t>
  </si>
  <si>
    <t>Demontáž světlíků všech typů se zasklením</t>
  </si>
  <si>
    <t>2032774843</t>
  </si>
  <si>
    <t>" demontáž střešních oken pro výměnu vč. stínících rolet</t>
  </si>
  <si>
    <t>783</t>
  </si>
  <si>
    <t>Dokončovací práce - nátěry</t>
  </si>
  <si>
    <t>53</t>
  </si>
  <si>
    <t>783301311</t>
  </si>
  <si>
    <t>Odmaštění zámečnických konstrukcí vodou ředitelným odmašťovačem</t>
  </si>
  <si>
    <t>966924565</t>
  </si>
  <si>
    <t>54</t>
  </si>
  <si>
    <t>783306801</t>
  </si>
  <si>
    <t>Odstranění nátěru ze zámečnických konstrukcí obroušením</t>
  </si>
  <si>
    <t>-445348445</t>
  </si>
  <si>
    <t>55</t>
  </si>
  <si>
    <t>783314201</t>
  </si>
  <si>
    <t>Základní antikorozní jednonásobný syntetický standardní nátěr zámečnických konstrukcí</t>
  </si>
  <si>
    <t>1928790329</t>
  </si>
  <si>
    <t>56</t>
  </si>
  <si>
    <t>783317101</t>
  </si>
  <si>
    <t>Krycí jednonásobný syntetický standardní nátěr zámečnických konstrukcí</t>
  </si>
  <si>
    <t>-1661401855</t>
  </si>
  <si>
    <t>784</t>
  </si>
  <si>
    <t>Dokončovací práce - malby</t>
  </si>
  <si>
    <t>57</t>
  </si>
  <si>
    <t>784111001</t>
  </si>
  <si>
    <t>Oprášení (ometení ) podkladu v místnostech výšky do 3,80 m</t>
  </si>
  <si>
    <t>-623397696</t>
  </si>
  <si>
    <t>435,14+126*0,35</t>
  </si>
  <si>
    <t>92,835" pulštok</t>
  </si>
  <si>
    <t xml:space="preserve">(14,4+15,55+33,65+16,5)*3,6" stěny </t>
  </si>
  <si>
    <t>58</t>
  </si>
  <si>
    <t>784121001</t>
  </si>
  <si>
    <t>Oškrabání malby v mísnostech výšky do 3,80 m</t>
  </si>
  <si>
    <t>2121096139</t>
  </si>
  <si>
    <t>59</t>
  </si>
  <si>
    <t>784181121</t>
  </si>
  <si>
    <t>Hloubková jednonásobná penetrace podkladu v místnostech výšky do 3,80 m</t>
  </si>
  <si>
    <t>-1293240866</t>
  </si>
  <si>
    <t>60</t>
  </si>
  <si>
    <t>784211101</t>
  </si>
  <si>
    <t>Dvojnásobné bílé malby ze směsí za mokra výborně otěruvzdorných v místnostech výšky do 3,80 m</t>
  </si>
  <si>
    <t>403166843</t>
  </si>
  <si>
    <t>02 - Odstranění zatékání do spojovacích chodeb</t>
  </si>
  <si>
    <t xml:space="preserve">    787 - Dokončovací práce - zasklívání</t>
  </si>
  <si>
    <t>386568101</t>
  </si>
  <si>
    <t>56,875 " práce spojené s výměnou střešní krytiny</t>
  </si>
  <si>
    <t>1414506960</t>
  </si>
  <si>
    <t xml:space="preserve">80 " práce spojené s výměno střešní krytiny </t>
  </si>
  <si>
    <t>59683228</t>
  </si>
  <si>
    <t>1503651476</t>
  </si>
  <si>
    <t>289246073</t>
  </si>
  <si>
    <t>789196346</t>
  </si>
  <si>
    <t>22,75*2,5</t>
  </si>
  <si>
    <t>-1267783165</t>
  </si>
  <si>
    <t xml:space="preserve">56,875 " vyčištění po dokončení stavebních úprav </t>
  </si>
  <si>
    <t>997013211</t>
  </si>
  <si>
    <t>Vnitrostaveništní doprava suti a vybouraných hmot pro budovy v do 6 m ručně</t>
  </si>
  <si>
    <t>-660362313</t>
  </si>
  <si>
    <t>2017490157</t>
  </si>
  <si>
    <t>-1795572875</t>
  </si>
  <si>
    <t>1,56*19 'Přepočtené koeficientem množství</t>
  </si>
  <si>
    <t>997013814</t>
  </si>
  <si>
    <t>Poplatek za uložení na skládce (skládkovné) stavebního odpadu izolací kód odpadu 170 604</t>
  </si>
  <si>
    <t>-1745082517</t>
  </si>
  <si>
    <t>998018001</t>
  </si>
  <si>
    <t>Přesun hmot ruční pro budovy v do 6 m</t>
  </si>
  <si>
    <t>-1318147417</t>
  </si>
  <si>
    <t>1057391080</t>
  </si>
  <si>
    <t>-801519853</t>
  </si>
  <si>
    <t>7" napojení na objekty</t>
  </si>
  <si>
    <t>764215606</t>
  </si>
  <si>
    <t>Oplechování horních ploch a atik bez rohů z Pz plechu s povrch úpravou celoplošně lepené rš 500 mm</t>
  </si>
  <si>
    <t>-1757643196</t>
  </si>
  <si>
    <t>7" nové oplechování spojovací chodby</t>
  </si>
  <si>
    <t>998764101</t>
  </si>
  <si>
    <t>Přesun hmot tonážní pro konstrukce klempířské v objektech v do 6 m</t>
  </si>
  <si>
    <t>487823849</t>
  </si>
  <si>
    <t>787</t>
  </si>
  <si>
    <t>Dokončovací práce - zasklívání</t>
  </si>
  <si>
    <t>787300-R10</t>
  </si>
  <si>
    <t xml:space="preserve">Demontáž střešních makrolonových dílců vš. lišt </t>
  </si>
  <si>
    <t>952023814</t>
  </si>
  <si>
    <t>Poznámka k položce:_x000d_
Kompletní provedenívč. přesunu hmot a stavebních přípomocí.</t>
  </si>
  <si>
    <t>22,75*3,5</t>
  </si>
  <si>
    <t>7873-R100</t>
  </si>
  <si>
    <t xml:space="preserve">Zasklívání střešních konstrukcí, světlíků deskami dutinovými a komůrkovými  polykarbonátovým profilem komůrkovým do hliníkového U profilu s krycí a přítlačnou lištou, tl. 10 mm a veškerých systémových komponentů</t>
  </si>
  <si>
    <t>1701663086</t>
  </si>
  <si>
    <t>Poznámka k položce:_x000d_
- polykarbonátové desky_x000d_
- tloušťka desky 10mm_x000d_
- rozteč dutinek 10mm_x000d_
- barva čirá_x000d_
- plošné zatížení 750N/m2_x000d_
- teplotní rozsah -50 až + 135°C_x000d_
- vysoká rázová houževnatost_x000d_
- vysoká tuhost_x000d_
- trvalá ochrana proti degradujícímu vlivu působení UV záření_x000d_
- možnost ohýbání za studena (šíře upevnění 1050mm, oblouk r=2,5m)_x000d_
Kompletní provedenívč. přesunu hmot a stavebních přípomocí.</t>
  </si>
  <si>
    <t>VRN - Vedlejší rozpočtové náklady</t>
  </si>
  <si>
    <t>020001000</t>
  </si>
  <si>
    <t>Příprava staveniště</t>
  </si>
  <si>
    <t>Kč</t>
  </si>
  <si>
    <t>1024</t>
  </si>
  <si>
    <t>582537162</t>
  </si>
  <si>
    <t>030001000</t>
  </si>
  <si>
    <t>Zařízení staveniště</t>
  </si>
  <si>
    <t>-352751672</t>
  </si>
  <si>
    <t>Poznámka k položce:_x000d_
Náklady spojené s vybudováním, provozem a likvidací zařízení staveniště</t>
  </si>
  <si>
    <t>034002000</t>
  </si>
  <si>
    <t>Zabezpečení staveniště</t>
  </si>
  <si>
    <t>1109599475</t>
  </si>
  <si>
    <t>039002000</t>
  </si>
  <si>
    <t>Zrušení zařízení staveniště</t>
  </si>
  <si>
    <t>-1463694956</t>
  </si>
  <si>
    <t>043002000</t>
  </si>
  <si>
    <t>Zkoušky a ostatní měření</t>
  </si>
  <si>
    <t>-1728587289</t>
  </si>
  <si>
    <t>070001000</t>
  </si>
  <si>
    <t>Provozní vlivy</t>
  </si>
  <si>
    <t>136735749</t>
  </si>
  <si>
    <t>090001000</t>
  </si>
  <si>
    <t>Ostatní náklady</t>
  </si>
  <si>
    <t>-150536350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</si>
</sst>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40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40</v>
      </c>
      <c r="E29" s="46"/>
      <c r="F29" s="32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51</v>
      </c>
      <c r="AI60" s="41"/>
      <c r="AJ60" s="41"/>
      <c r="AK60" s="41"/>
      <c r="AL60" s="41"/>
      <c r="AM60" s="60" t="s">
        <v>52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54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51</v>
      </c>
      <c r="AI75" s="41"/>
      <c r="AJ75" s="41"/>
      <c r="AK75" s="41"/>
      <c r="AL75" s="41"/>
      <c r="AM75" s="60" t="s">
        <v>52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09072019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Odstranění vzniku vlhkostních map u střešních oken a zatékání do spojovacách chodeb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20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objekt p.č. st. 1902/1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22</v>
      </c>
      <c r="AJ87" s="39"/>
      <c r="AK87" s="39"/>
      <c r="AL87" s="39"/>
      <c r="AM87" s="74" t="str">
        <f>IF(AN8= "","",AN8)</f>
        <v>9. 7. 2019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15.15" customHeight="1">
      <c r="B89" s="38"/>
      <c r="C89" s="32" t="s">
        <v>24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KHK Pivovarské náměstí 1245/2 Hradec Králové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30</v>
      </c>
      <c r="AJ89" s="39"/>
      <c r="AK89" s="39"/>
      <c r="AL89" s="39"/>
      <c r="AM89" s="75" t="str">
        <f>IF(E17="","",E17)</f>
        <v xml:space="preserve"> </v>
      </c>
      <c r="AN89" s="66"/>
      <c r="AO89" s="66"/>
      <c r="AP89" s="66"/>
      <c r="AQ89" s="39"/>
      <c r="AR89" s="43"/>
      <c r="AS89" s="76" t="s">
        <v>56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28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33</v>
      </c>
      <c r="AJ90" s="39"/>
      <c r="AK90" s="39"/>
      <c r="AL90" s="39"/>
      <c r="AM90" s="75" t="str">
        <f>IF(E20="","",E20)</f>
        <v xml:space="preserve"> 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57</v>
      </c>
      <c r="D92" s="89"/>
      <c r="E92" s="89"/>
      <c r="F92" s="89"/>
      <c r="G92" s="89"/>
      <c r="H92" s="90"/>
      <c r="I92" s="91" t="s">
        <v>58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59</v>
      </c>
      <c r="AH92" s="89"/>
      <c r="AI92" s="89"/>
      <c r="AJ92" s="89"/>
      <c r="AK92" s="89"/>
      <c r="AL92" s="89"/>
      <c r="AM92" s="89"/>
      <c r="AN92" s="91" t="s">
        <v>60</v>
      </c>
      <c r="AO92" s="89"/>
      <c r="AP92" s="93"/>
      <c r="AQ92" s="94" t="s">
        <v>61</v>
      </c>
      <c r="AR92" s="43"/>
      <c r="AS92" s="95" t="s">
        <v>62</v>
      </c>
      <c r="AT92" s="96" t="s">
        <v>63</v>
      </c>
      <c r="AU92" s="96" t="s">
        <v>64</v>
      </c>
      <c r="AV92" s="96" t="s">
        <v>65</v>
      </c>
      <c r="AW92" s="96" t="s">
        <v>66</v>
      </c>
      <c r="AX92" s="96" t="s">
        <v>67</v>
      </c>
      <c r="AY92" s="96" t="s">
        <v>68</v>
      </c>
      <c r="AZ92" s="96" t="s">
        <v>69</v>
      </c>
      <c r="BA92" s="96" t="s">
        <v>70</v>
      </c>
      <c r="BB92" s="96" t="s">
        <v>71</v>
      </c>
      <c r="BC92" s="96" t="s">
        <v>72</v>
      </c>
      <c r="BD92" s="97" t="s">
        <v>73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74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ROUND(SUM(AG95:AG97),2)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ROUND(SUM(AS95:AS97),2)</f>
        <v>0</v>
      </c>
      <c r="AT94" s="109">
        <f>ROUND(SUM(AV94:AW94),2)</f>
        <v>0</v>
      </c>
      <c r="AU94" s="110">
        <f>ROUND(SUM(AU95:AU97),5)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ROUND(SUM(AZ95:AZ97),2)</f>
        <v>0</v>
      </c>
      <c r="BA94" s="109">
        <f>ROUND(SUM(BA95:BA97),2)</f>
        <v>0</v>
      </c>
      <c r="BB94" s="109">
        <f>ROUND(SUM(BB95:BB97),2)</f>
        <v>0</v>
      </c>
      <c r="BC94" s="109">
        <f>ROUND(SUM(BC95:BC97),2)</f>
        <v>0</v>
      </c>
      <c r="BD94" s="111">
        <f>ROUND(SUM(BD95:BD97),2)</f>
        <v>0</v>
      </c>
      <c r="BS94" s="112" t="s">
        <v>75</v>
      </c>
      <c r="BT94" s="112" t="s">
        <v>76</v>
      </c>
      <c r="BU94" s="113" t="s">
        <v>77</v>
      </c>
      <c r="BV94" s="112" t="s">
        <v>78</v>
      </c>
      <c r="BW94" s="112" t="s">
        <v>5</v>
      </c>
      <c r="BX94" s="112" t="s">
        <v>79</v>
      </c>
      <c r="CL94" s="112" t="s">
        <v>1</v>
      </c>
    </row>
    <row r="95" s="6" customFormat="1" ht="27" customHeight="1">
      <c r="A95" s="114" t="s">
        <v>80</v>
      </c>
      <c r="B95" s="115"/>
      <c r="C95" s="116"/>
      <c r="D95" s="117" t="s">
        <v>81</v>
      </c>
      <c r="E95" s="117"/>
      <c r="F95" s="117"/>
      <c r="G95" s="117"/>
      <c r="H95" s="117"/>
      <c r="I95" s="118"/>
      <c r="J95" s="117" t="s">
        <v>82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'01 - Odstranění vzniku vl...'!J30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83</v>
      </c>
      <c r="AR95" s="121"/>
      <c r="AS95" s="122">
        <v>0</v>
      </c>
      <c r="AT95" s="123">
        <f>ROUND(SUM(AV95:AW95),2)</f>
        <v>0</v>
      </c>
      <c r="AU95" s="124">
        <f>'01 - Odstranění vzniku vl...'!P129</f>
        <v>0</v>
      </c>
      <c r="AV95" s="123">
        <f>'01 - Odstranění vzniku vl...'!J33</f>
        <v>0</v>
      </c>
      <c r="AW95" s="123">
        <f>'01 - Odstranění vzniku vl...'!J34</f>
        <v>0</v>
      </c>
      <c r="AX95" s="123">
        <f>'01 - Odstranění vzniku vl...'!J35</f>
        <v>0</v>
      </c>
      <c r="AY95" s="123">
        <f>'01 - Odstranění vzniku vl...'!J36</f>
        <v>0</v>
      </c>
      <c r="AZ95" s="123">
        <f>'01 - Odstranění vzniku vl...'!F33</f>
        <v>0</v>
      </c>
      <c r="BA95" s="123">
        <f>'01 - Odstranění vzniku vl...'!F34</f>
        <v>0</v>
      </c>
      <c r="BB95" s="123">
        <f>'01 - Odstranění vzniku vl...'!F35</f>
        <v>0</v>
      </c>
      <c r="BC95" s="123">
        <f>'01 - Odstranění vzniku vl...'!F36</f>
        <v>0</v>
      </c>
      <c r="BD95" s="125">
        <f>'01 - Odstranění vzniku vl...'!F37</f>
        <v>0</v>
      </c>
      <c r="BT95" s="126" t="s">
        <v>84</v>
      </c>
      <c r="BV95" s="126" t="s">
        <v>78</v>
      </c>
      <c r="BW95" s="126" t="s">
        <v>85</v>
      </c>
      <c r="BX95" s="126" t="s">
        <v>5</v>
      </c>
      <c r="CL95" s="126" t="s">
        <v>1</v>
      </c>
      <c r="CM95" s="126" t="s">
        <v>86</v>
      </c>
    </row>
    <row r="96" s="6" customFormat="1" ht="27" customHeight="1">
      <c r="A96" s="114" t="s">
        <v>80</v>
      </c>
      <c r="B96" s="115"/>
      <c r="C96" s="116"/>
      <c r="D96" s="117" t="s">
        <v>87</v>
      </c>
      <c r="E96" s="117"/>
      <c r="F96" s="117"/>
      <c r="G96" s="117"/>
      <c r="H96" s="117"/>
      <c r="I96" s="118"/>
      <c r="J96" s="117" t="s">
        <v>88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'02 - Odstranění zatékání ...'!J30</f>
        <v>0</v>
      </c>
      <c r="AH96" s="118"/>
      <c r="AI96" s="118"/>
      <c r="AJ96" s="118"/>
      <c r="AK96" s="118"/>
      <c r="AL96" s="118"/>
      <c r="AM96" s="118"/>
      <c r="AN96" s="119">
        <f>SUM(AG96,AT96)</f>
        <v>0</v>
      </c>
      <c r="AO96" s="118"/>
      <c r="AP96" s="118"/>
      <c r="AQ96" s="120" t="s">
        <v>83</v>
      </c>
      <c r="AR96" s="121"/>
      <c r="AS96" s="122">
        <v>0</v>
      </c>
      <c r="AT96" s="123">
        <f>ROUND(SUM(AV96:AW96),2)</f>
        <v>0</v>
      </c>
      <c r="AU96" s="124">
        <f>'02 - Odstranění zatékání ...'!P124</f>
        <v>0</v>
      </c>
      <c r="AV96" s="123">
        <f>'02 - Odstranění zatékání ...'!J33</f>
        <v>0</v>
      </c>
      <c r="AW96" s="123">
        <f>'02 - Odstranění zatékání ...'!J34</f>
        <v>0</v>
      </c>
      <c r="AX96" s="123">
        <f>'02 - Odstranění zatékání ...'!J35</f>
        <v>0</v>
      </c>
      <c r="AY96" s="123">
        <f>'02 - Odstranění zatékání ...'!J36</f>
        <v>0</v>
      </c>
      <c r="AZ96" s="123">
        <f>'02 - Odstranění zatékání ...'!F33</f>
        <v>0</v>
      </c>
      <c r="BA96" s="123">
        <f>'02 - Odstranění zatékání ...'!F34</f>
        <v>0</v>
      </c>
      <c r="BB96" s="123">
        <f>'02 - Odstranění zatékání ...'!F35</f>
        <v>0</v>
      </c>
      <c r="BC96" s="123">
        <f>'02 - Odstranění zatékání ...'!F36</f>
        <v>0</v>
      </c>
      <c r="BD96" s="125">
        <f>'02 - Odstranění zatékání ...'!F37</f>
        <v>0</v>
      </c>
      <c r="BT96" s="126" t="s">
        <v>84</v>
      </c>
      <c r="BV96" s="126" t="s">
        <v>78</v>
      </c>
      <c r="BW96" s="126" t="s">
        <v>89</v>
      </c>
      <c r="BX96" s="126" t="s">
        <v>5</v>
      </c>
      <c r="CL96" s="126" t="s">
        <v>1</v>
      </c>
      <c r="CM96" s="126" t="s">
        <v>86</v>
      </c>
    </row>
    <row r="97" s="6" customFormat="1" ht="16.5" customHeight="1">
      <c r="A97" s="114" t="s">
        <v>80</v>
      </c>
      <c r="B97" s="115"/>
      <c r="C97" s="116"/>
      <c r="D97" s="117" t="s">
        <v>90</v>
      </c>
      <c r="E97" s="117"/>
      <c r="F97" s="117"/>
      <c r="G97" s="117"/>
      <c r="H97" s="117"/>
      <c r="I97" s="118"/>
      <c r="J97" s="117" t="s">
        <v>91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'VRN - Vedlejší rozpočtové...'!J30</f>
        <v>0</v>
      </c>
      <c r="AH97" s="118"/>
      <c r="AI97" s="118"/>
      <c r="AJ97" s="118"/>
      <c r="AK97" s="118"/>
      <c r="AL97" s="118"/>
      <c r="AM97" s="118"/>
      <c r="AN97" s="119">
        <f>SUM(AG97,AT97)</f>
        <v>0</v>
      </c>
      <c r="AO97" s="118"/>
      <c r="AP97" s="118"/>
      <c r="AQ97" s="120" t="s">
        <v>83</v>
      </c>
      <c r="AR97" s="121"/>
      <c r="AS97" s="127">
        <v>0</v>
      </c>
      <c r="AT97" s="128">
        <f>ROUND(SUM(AV97:AW97),2)</f>
        <v>0</v>
      </c>
      <c r="AU97" s="129">
        <f>'VRN - Vedlejší rozpočtové...'!P117</f>
        <v>0</v>
      </c>
      <c r="AV97" s="128">
        <f>'VRN - Vedlejší rozpočtové...'!J33</f>
        <v>0</v>
      </c>
      <c r="AW97" s="128">
        <f>'VRN - Vedlejší rozpočtové...'!J34</f>
        <v>0</v>
      </c>
      <c r="AX97" s="128">
        <f>'VRN - Vedlejší rozpočtové...'!J35</f>
        <v>0</v>
      </c>
      <c r="AY97" s="128">
        <f>'VRN - Vedlejší rozpočtové...'!J36</f>
        <v>0</v>
      </c>
      <c r="AZ97" s="128">
        <f>'VRN - Vedlejší rozpočtové...'!F33</f>
        <v>0</v>
      </c>
      <c r="BA97" s="128">
        <f>'VRN - Vedlejší rozpočtové...'!F34</f>
        <v>0</v>
      </c>
      <c r="BB97" s="128">
        <f>'VRN - Vedlejší rozpočtové...'!F35</f>
        <v>0</v>
      </c>
      <c r="BC97" s="128">
        <f>'VRN - Vedlejší rozpočtové...'!F36</f>
        <v>0</v>
      </c>
      <c r="BD97" s="130">
        <f>'VRN - Vedlejší rozpočtové...'!F37</f>
        <v>0</v>
      </c>
      <c r="BT97" s="126" t="s">
        <v>84</v>
      </c>
      <c r="BV97" s="126" t="s">
        <v>78</v>
      </c>
      <c r="BW97" s="126" t="s">
        <v>92</v>
      </c>
      <c r="BX97" s="126" t="s">
        <v>5</v>
      </c>
      <c r="CL97" s="126" t="s">
        <v>1</v>
      </c>
      <c r="CM97" s="126" t="s">
        <v>86</v>
      </c>
    </row>
    <row r="98" s="1" customFormat="1" ht="30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</row>
    <row r="99" s="1" customFormat="1" ht="6.96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43"/>
    </row>
  </sheetData>
  <sheetProtection sheet="1" formatColumns="0" formatRows="0" objects="1" scenarios="1" spinCount="100000" saltValue="kmTR/blXs5NfG9xNyfaZmdQr08MCSGEyCTqVk1Q/byyiCOQyMNVUR3mIaAk/gJdZOXRfHcItVUDC7eWhnFHzGg==" hashValue="dsEa+PtUX8aZ5qR1qqqSR4rAXyeSIvl4luNf4cXpZJNycVO7wb/HMPnljHE52AVwOr8v6aiRk2gQzwGXN2xR3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01 - Odstranění vzniku vl...'!C2" display="/"/>
    <hyperlink ref="A96" location="'02 - Odstranění zatékání 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85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86</v>
      </c>
    </row>
    <row r="4" ht="24.96" customHeight="1">
      <c r="B4" s="20"/>
      <c r="D4" s="135" t="s">
        <v>93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Odstranění vzniku vlhkostních map u střešních oken a zatékání do spojovacách chodeb</v>
      </c>
      <c r="F7" s="137"/>
      <c r="G7" s="137"/>
      <c r="H7" s="137"/>
      <c r="L7" s="20"/>
    </row>
    <row r="8" s="1" customFormat="1" ht="12" customHeight="1">
      <c r="B8" s="43"/>
      <c r="D8" s="137" t="s">
        <v>94</v>
      </c>
      <c r="I8" s="139"/>
      <c r="L8" s="43"/>
    </row>
    <row r="9" s="1" customFormat="1" ht="36.96" customHeight="1">
      <c r="B9" s="43"/>
      <c r="E9" s="140" t="s">
        <v>95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9. 7. 2019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">
        <v>1</v>
      </c>
      <c r="L14" s="43"/>
    </row>
    <row r="15" s="1" customFormat="1" ht="18" customHeight="1">
      <c r="B15" s="43"/>
      <c r="E15" s="141" t="s">
        <v>26</v>
      </c>
      <c r="I15" s="142" t="s">
        <v>27</v>
      </c>
      <c r="J15" s="141" t="s">
        <v>1</v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33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34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25.44" customHeight="1">
      <c r="B30" s="43"/>
      <c r="D30" s="148" t="s">
        <v>36</v>
      </c>
      <c r="I30" s="139"/>
      <c r="J30" s="149">
        <f>ROUND(J129,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7"/>
      <c r="J31" s="78"/>
      <c r="K31" s="78"/>
      <c r="L31" s="43"/>
    </row>
    <row r="32" s="1" customFormat="1" ht="14.4" customHeight="1">
      <c r="B32" s="43"/>
      <c r="F32" s="150" t="s">
        <v>38</v>
      </c>
      <c r="I32" s="151" t="s">
        <v>37</v>
      </c>
      <c r="J32" s="150" t="s">
        <v>39</v>
      </c>
      <c r="L32" s="43"/>
    </row>
    <row r="33" s="1" customFormat="1" ht="14.4" customHeight="1">
      <c r="B33" s="43"/>
      <c r="D33" s="152" t="s">
        <v>40</v>
      </c>
      <c r="E33" s="137" t="s">
        <v>41</v>
      </c>
      <c r="F33" s="153">
        <f>ROUND((SUM(BE129:BE369)),  2)</f>
        <v>0</v>
      </c>
      <c r="I33" s="154">
        <v>0.20999999999999999</v>
      </c>
      <c r="J33" s="153">
        <f>ROUND(((SUM(BE129:BE369))*I33),  2)</f>
        <v>0</v>
      </c>
      <c r="L33" s="43"/>
    </row>
    <row r="34" s="1" customFormat="1" ht="14.4" customHeight="1">
      <c r="B34" s="43"/>
      <c r="E34" s="137" t="s">
        <v>42</v>
      </c>
      <c r="F34" s="153">
        <f>ROUND((SUM(BF129:BF369)),  2)</f>
        <v>0</v>
      </c>
      <c r="I34" s="154">
        <v>0.14999999999999999</v>
      </c>
      <c r="J34" s="153">
        <f>ROUND(((SUM(BF129:BF369))*I34),  2)</f>
        <v>0</v>
      </c>
      <c r="L34" s="43"/>
    </row>
    <row r="35" hidden="1" s="1" customFormat="1" ht="14.4" customHeight="1">
      <c r="B35" s="43"/>
      <c r="E35" s="137" t="s">
        <v>43</v>
      </c>
      <c r="F35" s="153">
        <f>ROUND((SUM(BG129:BG369)),  2)</f>
        <v>0</v>
      </c>
      <c r="I35" s="154">
        <v>0.20999999999999999</v>
      </c>
      <c r="J35" s="153">
        <f>0</f>
        <v>0</v>
      </c>
      <c r="L35" s="43"/>
    </row>
    <row r="36" hidden="1" s="1" customFormat="1" ht="14.4" customHeight="1">
      <c r="B36" s="43"/>
      <c r="E36" s="137" t="s">
        <v>44</v>
      </c>
      <c r="F36" s="153">
        <f>ROUND((SUM(BH129:BH369)),  2)</f>
        <v>0</v>
      </c>
      <c r="I36" s="154">
        <v>0.14999999999999999</v>
      </c>
      <c r="J36" s="153">
        <f>0</f>
        <v>0</v>
      </c>
      <c r="L36" s="43"/>
    </row>
    <row r="37" hidden="1" s="1" customFormat="1" ht="14.4" customHeight="1">
      <c r="B37" s="43"/>
      <c r="E37" s="137" t="s">
        <v>45</v>
      </c>
      <c r="F37" s="153">
        <f>ROUND((SUM(BI129:BI369)),  2)</f>
        <v>0</v>
      </c>
      <c r="I37" s="154">
        <v>0</v>
      </c>
      <c r="J37" s="153">
        <f>0</f>
        <v>0</v>
      </c>
      <c r="L37" s="43"/>
    </row>
    <row r="38" s="1" customFormat="1" ht="6.96" customHeight="1">
      <c r="B38" s="43"/>
      <c r="I38" s="139"/>
      <c r="L38" s="43"/>
    </row>
    <row r="39" s="1" customFormat="1" ht="25.44" customHeight="1"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43"/>
    </row>
    <row r="40" s="1" customFormat="1" ht="14.4" customHeight="1">
      <c r="B40" s="43"/>
      <c r="I40" s="13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3" t="s">
        <v>49</v>
      </c>
      <c r="E50" s="164"/>
      <c r="F50" s="164"/>
      <c r="G50" s="163" t="s">
        <v>50</v>
      </c>
      <c r="H50" s="164"/>
      <c r="I50" s="165"/>
      <c r="J50" s="164"/>
      <c r="K50" s="16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6" t="s">
        <v>51</v>
      </c>
      <c r="E61" s="167"/>
      <c r="F61" s="168" t="s">
        <v>52</v>
      </c>
      <c r="G61" s="166" t="s">
        <v>51</v>
      </c>
      <c r="H61" s="167"/>
      <c r="I61" s="169"/>
      <c r="J61" s="170" t="s">
        <v>52</v>
      </c>
      <c r="K61" s="16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3" t="s">
        <v>53</v>
      </c>
      <c r="E65" s="164"/>
      <c r="F65" s="164"/>
      <c r="G65" s="163" t="s">
        <v>54</v>
      </c>
      <c r="H65" s="164"/>
      <c r="I65" s="165"/>
      <c r="J65" s="164"/>
      <c r="K65" s="16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6" t="s">
        <v>51</v>
      </c>
      <c r="E76" s="167"/>
      <c r="F76" s="168" t="s">
        <v>52</v>
      </c>
      <c r="G76" s="166" t="s">
        <v>51</v>
      </c>
      <c r="H76" s="167"/>
      <c r="I76" s="169"/>
      <c r="J76" s="170" t="s">
        <v>52</v>
      </c>
      <c r="K76" s="167"/>
      <c r="L76" s="43"/>
    </row>
    <row r="77" s="1" customFormat="1" ht="14.4" customHeight="1">
      <c r="B77" s="171"/>
      <c r="C77" s="172"/>
      <c r="D77" s="172"/>
      <c r="E77" s="172"/>
      <c r="F77" s="172"/>
      <c r="G77" s="172"/>
      <c r="H77" s="172"/>
      <c r="I77" s="173"/>
      <c r="J77" s="172"/>
      <c r="K77" s="172"/>
      <c r="L77" s="43"/>
    </row>
    <row r="81" s="1" customFormat="1" ht="6.96" customHeight="1">
      <c r="B81" s="174"/>
      <c r="C81" s="175"/>
      <c r="D81" s="175"/>
      <c r="E81" s="175"/>
      <c r="F81" s="175"/>
      <c r="G81" s="175"/>
      <c r="H81" s="175"/>
      <c r="I81" s="176"/>
      <c r="J81" s="175"/>
      <c r="K81" s="175"/>
      <c r="L81" s="43"/>
    </row>
    <row r="82" s="1" customFormat="1" ht="24.96" customHeight="1">
      <c r="B82" s="38"/>
      <c r="C82" s="23" t="s">
        <v>96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7" t="str">
        <f>E7</f>
        <v>Odstranění vzniku vlhkostních map u střešních oken a zatékání do spojovacách chodeb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94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01 - Odstranění vzniku vlhkostních map u střešních oken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objekt p.č. st. 1902/1</v>
      </c>
      <c r="G89" s="39"/>
      <c r="H89" s="39"/>
      <c r="I89" s="142" t="s">
        <v>22</v>
      </c>
      <c r="J89" s="74" t="str">
        <f>IF(J12="","",J12)</f>
        <v>9. 7. 2019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>KHK Pivovarské náměstí 1245/2 Hradec Králové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33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78" t="s">
        <v>97</v>
      </c>
      <c r="D94" s="179"/>
      <c r="E94" s="179"/>
      <c r="F94" s="179"/>
      <c r="G94" s="179"/>
      <c r="H94" s="179"/>
      <c r="I94" s="180"/>
      <c r="J94" s="181" t="s">
        <v>98</v>
      </c>
      <c r="K94" s="17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2" t="s">
        <v>99</v>
      </c>
      <c r="D96" s="39"/>
      <c r="E96" s="39"/>
      <c r="F96" s="39"/>
      <c r="G96" s="39"/>
      <c r="H96" s="39"/>
      <c r="I96" s="139"/>
      <c r="J96" s="105">
        <f>J129</f>
        <v>0</v>
      </c>
      <c r="K96" s="39"/>
      <c r="L96" s="43"/>
      <c r="AU96" s="17" t="s">
        <v>100</v>
      </c>
    </row>
    <row r="97" s="8" customFormat="1" ht="24.96" customHeight="1">
      <c r="B97" s="183"/>
      <c r="C97" s="184"/>
      <c r="D97" s="185" t="s">
        <v>101</v>
      </c>
      <c r="E97" s="186"/>
      <c r="F97" s="186"/>
      <c r="G97" s="186"/>
      <c r="H97" s="186"/>
      <c r="I97" s="187"/>
      <c r="J97" s="188">
        <f>J130</f>
        <v>0</v>
      </c>
      <c r="K97" s="184"/>
      <c r="L97" s="189"/>
    </row>
    <row r="98" s="9" customFormat="1" ht="19.92" customHeight="1">
      <c r="B98" s="190"/>
      <c r="C98" s="191"/>
      <c r="D98" s="192" t="s">
        <v>102</v>
      </c>
      <c r="E98" s="193"/>
      <c r="F98" s="193"/>
      <c r="G98" s="193"/>
      <c r="H98" s="193"/>
      <c r="I98" s="194"/>
      <c r="J98" s="195">
        <f>J131</f>
        <v>0</v>
      </c>
      <c r="K98" s="191"/>
      <c r="L98" s="196"/>
    </row>
    <row r="99" s="9" customFormat="1" ht="19.92" customHeight="1">
      <c r="B99" s="190"/>
      <c r="C99" s="191"/>
      <c r="D99" s="192" t="s">
        <v>103</v>
      </c>
      <c r="E99" s="193"/>
      <c r="F99" s="193"/>
      <c r="G99" s="193"/>
      <c r="H99" s="193"/>
      <c r="I99" s="194"/>
      <c r="J99" s="195">
        <f>J154</f>
        <v>0</v>
      </c>
      <c r="K99" s="191"/>
      <c r="L99" s="196"/>
    </row>
    <row r="100" s="9" customFormat="1" ht="19.92" customHeight="1">
      <c r="B100" s="190"/>
      <c r="C100" s="191"/>
      <c r="D100" s="192" t="s">
        <v>104</v>
      </c>
      <c r="E100" s="193"/>
      <c r="F100" s="193"/>
      <c r="G100" s="193"/>
      <c r="H100" s="193"/>
      <c r="I100" s="194"/>
      <c r="J100" s="195">
        <f>J169</f>
        <v>0</v>
      </c>
      <c r="K100" s="191"/>
      <c r="L100" s="196"/>
    </row>
    <row r="101" s="9" customFormat="1" ht="19.92" customHeight="1">
      <c r="B101" s="190"/>
      <c r="C101" s="191"/>
      <c r="D101" s="192" t="s">
        <v>105</v>
      </c>
      <c r="E101" s="193"/>
      <c r="F101" s="193"/>
      <c r="G101" s="193"/>
      <c r="H101" s="193"/>
      <c r="I101" s="194"/>
      <c r="J101" s="195">
        <f>J175</f>
        <v>0</v>
      </c>
      <c r="K101" s="191"/>
      <c r="L101" s="196"/>
    </row>
    <row r="102" s="8" customFormat="1" ht="24.96" customHeight="1">
      <c r="B102" s="183"/>
      <c r="C102" s="184"/>
      <c r="D102" s="185" t="s">
        <v>106</v>
      </c>
      <c r="E102" s="186"/>
      <c r="F102" s="186"/>
      <c r="G102" s="186"/>
      <c r="H102" s="186"/>
      <c r="I102" s="187"/>
      <c r="J102" s="188">
        <f>J178</f>
        <v>0</v>
      </c>
      <c r="K102" s="184"/>
      <c r="L102" s="189"/>
    </row>
    <row r="103" s="9" customFormat="1" ht="19.92" customHeight="1">
      <c r="B103" s="190"/>
      <c r="C103" s="191"/>
      <c r="D103" s="192" t="s">
        <v>107</v>
      </c>
      <c r="E103" s="193"/>
      <c r="F103" s="193"/>
      <c r="G103" s="193"/>
      <c r="H103" s="193"/>
      <c r="I103" s="194"/>
      <c r="J103" s="195">
        <f>J179</f>
        <v>0</v>
      </c>
      <c r="K103" s="191"/>
      <c r="L103" s="196"/>
    </row>
    <row r="104" s="9" customFormat="1" ht="19.92" customHeight="1">
      <c r="B104" s="190"/>
      <c r="C104" s="191"/>
      <c r="D104" s="192" t="s">
        <v>108</v>
      </c>
      <c r="E104" s="193"/>
      <c r="F104" s="193"/>
      <c r="G104" s="193"/>
      <c r="H104" s="193"/>
      <c r="I104" s="194"/>
      <c r="J104" s="195">
        <f>J262</f>
        <v>0</v>
      </c>
      <c r="K104" s="191"/>
      <c r="L104" s="196"/>
    </row>
    <row r="105" s="9" customFormat="1" ht="19.92" customHeight="1">
      <c r="B105" s="190"/>
      <c r="C105" s="191"/>
      <c r="D105" s="192" t="s">
        <v>109</v>
      </c>
      <c r="E105" s="193"/>
      <c r="F105" s="193"/>
      <c r="G105" s="193"/>
      <c r="H105" s="193"/>
      <c r="I105" s="194"/>
      <c r="J105" s="195">
        <f>J265</f>
        <v>0</v>
      </c>
      <c r="K105" s="191"/>
      <c r="L105" s="196"/>
    </row>
    <row r="106" s="9" customFormat="1" ht="19.92" customHeight="1">
      <c r="B106" s="190"/>
      <c r="C106" s="191"/>
      <c r="D106" s="192" t="s">
        <v>110</v>
      </c>
      <c r="E106" s="193"/>
      <c r="F106" s="193"/>
      <c r="G106" s="193"/>
      <c r="H106" s="193"/>
      <c r="I106" s="194"/>
      <c r="J106" s="195">
        <f>J320</f>
        <v>0</v>
      </c>
      <c r="K106" s="191"/>
      <c r="L106" s="196"/>
    </row>
    <row r="107" s="9" customFormat="1" ht="19.92" customHeight="1">
      <c r="B107" s="190"/>
      <c r="C107" s="191"/>
      <c r="D107" s="192" t="s">
        <v>111</v>
      </c>
      <c r="E107" s="193"/>
      <c r="F107" s="193"/>
      <c r="G107" s="193"/>
      <c r="H107" s="193"/>
      <c r="I107" s="194"/>
      <c r="J107" s="195">
        <f>J325</f>
        <v>0</v>
      </c>
      <c r="K107" s="191"/>
      <c r="L107" s="196"/>
    </row>
    <row r="108" s="9" customFormat="1" ht="19.92" customHeight="1">
      <c r="B108" s="190"/>
      <c r="C108" s="191"/>
      <c r="D108" s="192" t="s">
        <v>112</v>
      </c>
      <c r="E108" s="193"/>
      <c r="F108" s="193"/>
      <c r="G108" s="193"/>
      <c r="H108" s="193"/>
      <c r="I108" s="194"/>
      <c r="J108" s="195">
        <f>J340</f>
        <v>0</v>
      </c>
      <c r="K108" s="191"/>
      <c r="L108" s="196"/>
    </row>
    <row r="109" s="9" customFormat="1" ht="19.92" customHeight="1">
      <c r="B109" s="190"/>
      <c r="C109" s="191"/>
      <c r="D109" s="192" t="s">
        <v>113</v>
      </c>
      <c r="E109" s="193"/>
      <c r="F109" s="193"/>
      <c r="G109" s="193"/>
      <c r="H109" s="193"/>
      <c r="I109" s="194"/>
      <c r="J109" s="195">
        <f>J357</f>
        <v>0</v>
      </c>
      <c r="K109" s="191"/>
      <c r="L109" s="196"/>
    </row>
    <row r="110" s="1" customFormat="1" ht="21.84" customHeight="1">
      <c r="B110" s="38"/>
      <c r="C110" s="39"/>
      <c r="D110" s="39"/>
      <c r="E110" s="39"/>
      <c r="F110" s="39"/>
      <c r="G110" s="39"/>
      <c r="H110" s="39"/>
      <c r="I110" s="139"/>
      <c r="J110" s="39"/>
      <c r="K110" s="39"/>
      <c r="L110" s="43"/>
    </row>
    <row r="111" s="1" customFormat="1" ht="6.96" customHeight="1">
      <c r="B111" s="61"/>
      <c r="C111" s="62"/>
      <c r="D111" s="62"/>
      <c r="E111" s="62"/>
      <c r="F111" s="62"/>
      <c r="G111" s="62"/>
      <c r="H111" s="62"/>
      <c r="I111" s="173"/>
      <c r="J111" s="62"/>
      <c r="K111" s="62"/>
      <c r="L111" s="43"/>
    </row>
    <row r="115" s="1" customFormat="1" ht="6.96" customHeight="1">
      <c r="B115" s="63"/>
      <c r="C115" s="64"/>
      <c r="D115" s="64"/>
      <c r="E115" s="64"/>
      <c r="F115" s="64"/>
      <c r="G115" s="64"/>
      <c r="H115" s="64"/>
      <c r="I115" s="176"/>
      <c r="J115" s="64"/>
      <c r="K115" s="64"/>
      <c r="L115" s="43"/>
    </row>
    <row r="116" s="1" customFormat="1" ht="24.96" customHeight="1">
      <c r="B116" s="38"/>
      <c r="C116" s="23" t="s">
        <v>114</v>
      </c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2" customHeight="1">
      <c r="B118" s="38"/>
      <c r="C118" s="32" t="s">
        <v>16</v>
      </c>
      <c r="D118" s="39"/>
      <c r="E118" s="39"/>
      <c r="F118" s="39"/>
      <c r="G118" s="39"/>
      <c r="H118" s="39"/>
      <c r="I118" s="139"/>
      <c r="J118" s="39"/>
      <c r="K118" s="39"/>
      <c r="L118" s="43"/>
    </row>
    <row r="119" s="1" customFormat="1" ht="16.5" customHeight="1">
      <c r="B119" s="38"/>
      <c r="C119" s="39"/>
      <c r="D119" s="39"/>
      <c r="E119" s="177" t="str">
        <f>E7</f>
        <v>Odstranění vzniku vlhkostních map u střešních oken a zatékání do spojovacách chodeb</v>
      </c>
      <c r="F119" s="32"/>
      <c r="G119" s="32"/>
      <c r="H119" s="32"/>
      <c r="I119" s="139"/>
      <c r="J119" s="39"/>
      <c r="K119" s="39"/>
      <c r="L119" s="43"/>
    </row>
    <row r="120" s="1" customFormat="1" ht="12" customHeight="1">
      <c r="B120" s="38"/>
      <c r="C120" s="32" t="s">
        <v>94</v>
      </c>
      <c r="D120" s="39"/>
      <c r="E120" s="39"/>
      <c r="F120" s="39"/>
      <c r="G120" s="39"/>
      <c r="H120" s="39"/>
      <c r="I120" s="139"/>
      <c r="J120" s="39"/>
      <c r="K120" s="39"/>
      <c r="L120" s="43"/>
    </row>
    <row r="121" s="1" customFormat="1" ht="16.5" customHeight="1">
      <c r="B121" s="38"/>
      <c r="C121" s="39"/>
      <c r="D121" s="39"/>
      <c r="E121" s="71" t="str">
        <f>E9</f>
        <v>01 - Odstranění vzniku vlhkostních map u střešních oken</v>
      </c>
      <c r="F121" s="39"/>
      <c r="G121" s="39"/>
      <c r="H121" s="39"/>
      <c r="I121" s="139"/>
      <c r="J121" s="39"/>
      <c r="K121" s="39"/>
      <c r="L121" s="43"/>
    </row>
    <row r="122" s="1" customFormat="1" ht="6.96" customHeight="1">
      <c r="B122" s="38"/>
      <c r="C122" s="39"/>
      <c r="D122" s="39"/>
      <c r="E122" s="39"/>
      <c r="F122" s="39"/>
      <c r="G122" s="39"/>
      <c r="H122" s="39"/>
      <c r="I122" s="139"/>
      <c r="J122" s="39"/>
      <c r="K122" s="39"/>
      <c r="L122" s="43"/>
    </row>
    <row r="123" s="1" customFormat="1" ht="12" customHeight="1">
      <c r="B123" s="38"/>
      <c r="C123" s="32" t="s">
        <v>20</v>
      </c>
      <c r="D123" s="39"/>
      <c r="E123" s="39"/>
      <c r="F123" s="27" t="str">
        <f>F12</f>
        <v>objekt p.č. st. 1902/1</v>
      </c>
      <c r="G123" s="39"/>
      <c r="H123" s="39"/>
      <c r="I123" s="142" t="s">
        <v>22</v>
      </c>
      <c r="J123" s="74" t="str">
        <f>IF(J12="","",J12)</f>
        <v>9. 7. 2019</v>
      </c>
      <c r="K123" s="39"/>
      <c r="L123" s="43"/>
    </row>
    <row r="124" s="1" customFormat="1" ht="6.96" customHeight="1">
      <c r="B124" s="38"/>
      <c r="C124" s="39"/>
      <c r="D124" s="39"/>
      <c r="E124" s="39"/>
      <c r="F124" s="39"/>
      <c r="G124" s="39"/>
      <c r="H124" s="39"/>
      <c r="I124" s="139"/>
      <c r="J124" s="39"/>
      <c r="K124" s="39"/>
      <c r="L124" s="43"/>
    </row>
    <row r="125" s="1" customFormat="1" ht="15.15" customHeight="1">
      <c r="B125" s="38"/>
      <c r="C125" s="32" t="s">
        <v>24</v>
      </c>
      <c r="D125" s="39"/>
      <c r="E125" s="39"/>
      <c r="F125" s="27" t="str">
        <f>E15</f>
        <v>KHK Pivovarské náměstí 1245/2 Hradec Králové</v>
      </c>
      <c r="G125" s="39"/>
      <c r="H125" s="39"/>
      <c r="I125" s="142" t="s">
        <v>30</v>
      </c>
      <c r="J125" s="36" t="str">
        <f>E21</f>
        <v xml:space="preserve"> </v>
      </c>
      <c r="K125" s="39"/>
      <c r="L125" s="43"/>
    </row>
    <row r="126" s="1" customFormat="1" ht="15.15" customHeight="1">
      <c r="B126" s="38"/>
      <c r="C126" s="32" t="s">
        <v>28</v>
      </c>
      <c r="D126" s="39"/>
      <c r="E126" s="39"/>
      <c r="F126" s="27" t="str">
        <f>IF(E18="","",E18)</f>
        <v>Vyplň údaj</v>
      </c>
      <c r="G126" s="39"/>
      <c r="H126" s="39"/>
      <c r="I126" s="142" t="s">
        <v>33</v>
      </c>
      <c r="J126" s="36" t="str">
        <f>E24</f>
        <v xml:space="preserve"> </v>
      </c>
      <c r="K126" s="39"/>
      <c r="L126" s="43"/>
    </row>
    <row r="127" s="1" customFormat="1" ht="10.32" customHeight="1">
      <c r="B127" s="38"/>
      <c r="C127" s="39"/>
      <c r="D127" s="39"/>
      <c r="E127" s="39"/>
      <c r="F127" s="39"/>
      <c r="G127" s="39"/>
      <c r="H127" s="39"/>
      <c r="I127" s="139"/>
      <c r="J127" s="39"/>
      <c r="K127" s="39"/>
      <c r="L127" s="43"/>
    </row>
    <row r="128" s="10" customFormat="1" ht="29.28" customHeight="1">
      <c r="B128" s="197"/>
      <c r="C128" s="198" t="s">
        <v>115</v>
      </c>
      <c r="D128" s="199" t="s">
        <v>61</v>
      </c>
      <c r="E128" s="199" t="s">
        <v>57</v>
      </c>
      <c r="F128" s="199" t="s">
        <v>58</v>
      </c>
      <c r="G128" s="199" t="s">
        <v>116</v>
      </c>
      <c r="H128" s="199" t="s">
        <v>117</v>
      </c>
      <c r="I128" s="200" t="s">
        <v>118</v>
      </c>
      <c r="J128" s="199" t="s">
        <v>98</v>
      </c>
      <c r="K128" s="201" t="s">
        <v>119</v>
      </c>
      <c r="L128" s="202"/>
      <c r="M128" s="95" t="s">
        <v>1</v>
      </c>
      <c r="N128" s="96" t="s">
        <v>40</v>
      </c>
      <c r="O128" s="96" t="s">
        <v>120</v>
      </c>
      <c r="P128" s="96" t="s">
        <v>121</v>
      </c>
      <c r="Q128" s="96" t="s">
        <v>122</v>
      </c>
      <c r="R128" s="96" t="s">
        <v>123</v>
      </c>
      <c r="S128" s="96" t="s">
        <v>124</v>
      </c>
      <c r="T128" s="97" t="s">
        <v>125</v>
      </c>
    </row>
    <row r="129" s="1" customFormat="1" ht="22.8" customHeight="1">
      <c r="B129" s="38"/>
      <c r="C129" s="102" t="s">
        <v>126</v>
      </c>
      <c r="D129" s="39"/>
      <c r="E129" s="39"/>
      <c r="F129" s="39"/>
      <c r="G129" s="39"/>
      <c r="H129" s="39"/>
      <c r="I129" s="139"/>
      <c r="J129" s="203">
        <f>BK129</f>
        <v>0</v>
      </c>
      <c r="K129" s="39"/>
      <c r="L129" s="43"/>
      <c r="M129" s="98"/>
      <c r="N129" s="99"/>
      <c r="O129" s="99"/>
      <c r="P129" s="204">
        <f>P130+P178</f>
        <v>0</v>
      </c>
      <c r="Q129" s="99"/>
      <c r="R129" s="204">
        <f>R130+R178</f>
        <v>43.129121399999995</v>
      </c>
      <c r="S129" s="99"/>
      <c r="T129" s="205">
        <f>T130+T178</f>
        <v>33.384010369999999</v>
      </c>
      <c r="AT129" s="17" t="s">
        <v>75</v>
      </c>
      <c r="AU129" s="17" t="s">
        <v>100</v>
      </c>
      <c r="BK129" s="206">
        <f>BK130+BK178</f>
        <v>0</v>
      </c>
    </row>
    <row r="130" s="11" customFormat="1" ht="25.92" customHeight="1">
      <c r="B130" s="207"/>
      <c r="C130" s="208"/>
      <c r="D130" s="209" t="s">
        <v>75</v>
      </c>
      <c r="E130" s="210" t="s">
        <v>127</v>
      </c>
      <c r="F130" s="210" t="s">
        <v>128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P131+P154+P169+P175</f>
        <v>0</v>
      </c>
      <c r="Q130" s="215"/>
      <c r="R130" s="216">
        <f>R131+R154+R169+R175</f>
        <v>24.681072479999997</v>
      </c>
      <c r="S130" s="215"/>
      <c r="T130" s="217">
        <f>T131+T154+T169+T175</f>
        <v>21.757902000000001</v>
      </c>
      <c r="AR130" s="218" t="s">
        <v>84</v>
      </c>
      <c r="AT130" s="219" t="s">
        <v>75</v>
      </c>
      <c r="AU130" s="219" t="s">
        <v>76</v>
      </c>
      <c r="AY130" s="218" t="s">
        <v>129</v>
      </c>
      <c r="BK130" s="220">
        <f>BK131+BK154+BK169+BK175</f>
        <v>0</v>
      </c>
    </row>
    <row r="131" s="11" customFormat="1" ht="22.8" customHeight="1">
      <c r="B131" s="207"/>
      <c r="C131" s="208"/>
      <c r="D131" s="209" t="s">
        <v>75</v>
      </c>
      <c r="E131" s="221" t="s">
        <v>130</v>
      </c>
      <c r="F131" s="221" t="s">
        <v>131</v>
      </c>
      <c r="G131" s="208"/>
      <c r="H131" s="208"/>
      <c r="I131" s="211"/>
      <c r="J131" s="222">
        <f>BK131</f>
        <v>0</v>
      </c>
      <c r="K131" s="208"/>
      <c r="L131" s="213"/>
      <c r="M131" s="214"/>
      <c r="N131" s="215"/>
      <c r="O131" s="215"/>
      <c r="P131" s="216">
        <f>SUM(P132:P153)</f>
        <v>0</v>
      </c>
      <c r="Q131" s="215"/>
      <c r="R131" s="216">
        <f>SUM(R132:R153)</f>
        <v>24.595984299999998</v>
      </c>
      <c r="S131" s="215"/>
      <c r="T131" s="217">
        <f>SUM(T132:T153)</f>
        <v>17.017602</v>
      </c>
      <c r="AR131" s="218" t="s">
        <v>84</v>
      </c>
      <c r="AT131" s="219" t="s">
        <v>75</v>
      </c>
      <c r="AU131" s="219" t="s">
        <v>84</v>
      </c>
      <c r="AY131" s="218" t="s">
        <v>129</v>
      </c>
      <c r="BK131" s="220">
        <f>SUM(BK132:BK153)</f>
        <v>0</v>
      </c>
    </row>
    <row r="132" s="1" customFormat="1" ht="24" customHeight="1">
      <c r="B132" s="38"/>
      <c r="C132" s="223" t="s">
        <v>84</v>
      </c>
      <c r="D132" s="223" t="s">
        <v>132</v>
      </c>
      <c r="E132" s="224" t="s">
        <v>133</v>
      </c>
      <c r="F132" s="225" t="s">
        <v>134</v>
      </c>
      <c r="G132" s="226" t="s">
        <v>135</v>
      </c>
      <c r="H132" s="227">
        <v>118.508</v>
      </c>
      <c r="I132" s="228"/>
      <c r="J132" s="229">
        <f>ROUND(I132*H132,2)</f>
        <v>0</v>
      </c>
      <c r="K132" s="225" t="s">
        <v>136</v>
      </c>
      <c r="L132" s="43"/>
      <c r="M132" s="230" t="s">
        <v>1</v>
      </c>
      <c r="N132" s="231" t="s">
        <v>41</v>
      </c>
      <c r="O132" s="86"/>
      <c r="P132" s="232">
        <f>O132*H132</f>
        <v>0</v>
      </c>
      <c r="Q132" s="232">
        <v>0.0073499999999999998</v>
      </c>
      <c r="R132" s="232">
        <f>Q132*H132</f>
        <v>0.87103379999999997</v>
      </c>
      <c r="S132" s="232">
        <v>0</v>
      </c>
      <c r="T132" s="233">
        <f>S132*H132</f>
        <v>0</v>
      </c>
      <c r="AR132" s="234" t="s">
        <v>137</v>
      </c>
      <c r="AT132" s="234" t="s">
        <v>132</v>
      </c>
      <c r="AU132" s="234" t="s">
        <v>86</v>
      </c>
      <c r="AY132" s="17" t="s">
        <v>129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7" t="s">
        <v>84</v>
      </c>
      <c r="BK132" s="235">
        <f>ROUND(I132*H132,2)</f>
        <v>0</v>
      </c>
      <c r="BL132" s="17" t="s">
        <v>137</v>
      </c>
      <c r="BM132" s="234" t="s">
        <v>138</v>
      </c>
    </row>
    <row r="133" s="12" customFormat="1">
      <c r="B133" s="236"/>
      <c r="C133" s="237"/>
      <c r="D133" s="238" t="s">
        <v>139</v>
      </c>
      <c r="E133" s="239" t="s">
        <v>1</v>
      </c>
      <c r="F133" s="240" t="s">
        <v>140</v>
      </c>
      <c r="G133" s="237"/>
      <c r="H133" s="241">
        <v>118.508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139</v>
      </c>
      <c r="AU133" s="247" t="s">
        <v>86</v>
      </c>
      <c r="AV133" s="12" t="s">
        <v>86</v>
      </c>
      <c r="AW133" s="12" t="s">
        <v>32</v>
      </c>
      <c r="AX133" s="12" t="s">
        <v>76</v>
      </c>
      <c r="AY133" s="247" t="s">
        <v>129</v>
      </c>
    </row>
    <row r="134" s="13" customFormat="1">
      <c r="B134" s="248"/>
      <c r="C134" s="249"/>
      <c r="D134" s="238" t="s">
        <v>139</v>
      </c>
      <c r="E134" s="250" t="s">
        <v>1</v>
      </c>
      <c r="F134" s="251" t="s">
        <v>141</v>
      </c>
      <c r="G134" s="249"/>
      <c r="H134" s="252">
        <v>118.508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139</v>
      </c>
      <c r="AU134" s="258" t="s">
        <v>86</v>
      </c>
      <c r="AV134" s="13" t="s">
        <v>137</v>
      </c>
      <c r="AW134" s="13" t="s">
        <v>32</v>
      </c>
      <c r="AX134" s="13" t="s">
        <v>84</v>
      </c>
      <c r="AY134" s="258" t="s">
        <v>129</v>
      </c>
    </row>
    <row r="135" s="1" customFormat="1" ht="24" customHeight="1">
      <c r="B135" s="38"/>
      <c r="C135" s="223" t="s">
        <v>86</v>
      </c>
      <c r="D135" s="223" t="s">
        <v>132</v>
      </c>
      <c r="E135" s="224" t="s">
        <v>142</v>
      </c>
      <c r="F135" s="225" t="s">
        <v>143</v>
      </c>
      <c r="G135" s="226" t="s">
        <v>135</v>
      </c>
      <c r="H135" s="227">
        <v>118.508</v>
      </c>
      <c r="I135" s="228"/>
      <c r="J135" s="229">
        <f>ROUND(I135*H135,2)</f>
        <v>0</v>
      </c>
      <c r="K135" s="225" t="s">
        <v>136</v>
      </c>
      <c r="L135" s="43"/>
      <c r="M135" s="230" t="s">
        <v>1</v>
      </c>
      <c r="N135" s="231" t="s">
        <v>41</v>
      </c>
      <c r="O135" s="86"/>
      <c r="P135" s="232">
        <f>O135*H135</f>
        <v>0</v>
      </c>
      <c r="Q135" s="232">
        <v>0.0043800000000000002</v>
      </c>
      <c r="R135" s="232">
        <f>Q135*H135</f>
        <v>0.51906503999999998</v>
      </c>
      <c r="S135" s="232">
        <v>0</v>
      </c>
      <c r="T135" s="233">
        <f>S135*H135</f>
        <v>0</v>
      </c>
      <c r="AR135" s="234" t="s">
        <v>137</v>
      </c>
      <c r="AT135" s="234" t="s">
        <v>132</v>
      </c>
      <c r="AU135" s="234" t="s">
        <v>86</v>
      </c>
      <c r="AY135" s="17" t="s">
        <v>129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7" t="s">
        <v>84</v>
      </c>
      <c r="BK135" s="235">
        <f>ROUND(I135*H135,2)</f>
        <v>0</v>
      </c>
      <c r="BL135" s="17" t="s">
        <v>137</v>
      </c>
      <c r="BM135" s="234" t="s">
        <v>144</v>
      </c>
    </row>
    <row r="136" s="12" customFormat="1">
      <c r="B136" s="236"/>
      <c r="C136" s="237"/>
      <c r="D136" s="238" t="s">
        <v>139</v>
      </c>
      <c r="E136" s="239" t="s">
        <v>1</v>
      </c>
      <c r="F136" s="240" t="s">
        <v>140</v>
      </c>
      <c r="G136" s="237"/>
      <c r="H136" s="241">
        <v>118.508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139</v>
      </c>
      <c r="AU136" s="247" t="s">
        <v>86</v>
      </c>
      <c r="AV136" s="12" t="s">
        <v>86</v>
      </c>
      <c r="AW136" s="12" t="s">
        <v>32</v>
      </c>
      <c r="AX136" s="12" t="s">
        <v>76</v>
      </c>
      <c r="AY136" s="247" t="s">
        <v>129</v>
      </c>
    </row>
    <row r="137" s="13" customFormat="1">
      <c r="B137" s="248"/>
      <c r="C137" s="249"/>
      <c r="D137" s="238" t="s">
        <v>139</v>
      </c>
      <c r="E137" s="250" t="s">
        <v>1</v>
      </c>
      <c r="F137" s="251" t="s">
        <v>141</v>
      </c>
      <c r="G137" s="249"/>
      <c r="H137" s="252">
        <v>118.508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AT137" s="258" t="s">
        <v>139</v>
      </c>
      <c r="AU137" s="258" t="s">
        <v>86</v>
      </c>
      <c r="AV137" s="13" t="s">
        <v>137</v>
      </c>
      <c r="AW137" s="13" t="s">
        <v>32</v>
      </c>
      <c r="AX137" s="13" t="s">
        <v>84</v>
      </c>
      <c r="AY137" s="258" t="s">
        <v>129</v>
      </c>
    </row>
    <row r="138" s="1" customFormat="1" ht="24" customHeight="1">
      <c r="B138" s="38"/>
      <c r="C138" s="223" t="s">
        <v>145</v>
      </c>
      <c r="D138" s="223" t="s">
        <v>132</v>
      </c>
      <c r="E138" s="224" t="s">
        <v>146</v>
      </c>
      <c r="F138" s="225" t="s">
        <v>147</v>
      </c>
      <c r="G138" s="226" t="s">
        <v>135</v>
      </c>
      <c r="H138" s="227">
        <v>237.01499999999999</v>
      </c>
      <c r="I138" s="228"/>
      <c r="J138" s="229">
        <f>ROUND(I138*H138,2)</f>
        <v>0</v>
      </c>
      <c r="K138" s="225" t="s">
        <v>136</v>
      </c>
      <c r="L138" s="43"/>
      <c r="M138" s="230" t="s">
        <v>1</v>
      </c>
      <c r="N138" s="231" t="s">
        <v>41</v>
      </c>
      <c r="O138" s="86"/>
      <c r="P138" s="232">
        <f>O138*H138</f>
        <v>0</v>
      </c>
      <c r="Q138" s="232">
        <v>0.028400000000000002</v>
      </c>
      <c r="R138" s="232">
        <f>Q138*H138</f>
        <v>6.7312260000000004</v>
      </c>
      <c r="S138" s="232">
        <v>0</v>
      </c>
      <c r="T138" s="233">
        <f>S138*H138</f>
        <v>0</v>
      </c>
      <c r="AR138" s="234" t="s">
        <v>137</v>
      </c>
      <c r="AT138" s="234" t="s">
        <v>132</v>
      </c>
      <c r="AU138" s="234" t="s">
        <v>86</v>
      </c>
      <c r="AY138" s="17" t="s">
        <v>129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7" t="s">
        <v>84</v>
      </c>
      <c r="BK138" s="235">
        <f>ROUND(I138*H138,2)</f>
        <v>0</v>
      </c>
      <c r="BL138" s="17" t="s">
        <v>137</v>
      </c>
      <c r="BM138" s="234" t="s">
        <v>148</v>
      </c>
    </row>
    <row r="139" s="1" customFormat="1" ht="16.5" customHeight="1">
      <c r="B139" s="38"/>
      <c r="C139" s="223" t="s">
        <v>137</v>
      </c>
      <c r="D139" s="223" t="s">
        <v>132</v>
      </c>
      <c r="E139" s="224" t="s">
        <v>149</v>
      </c>
      <c r="F139" s="225" t="s">
        <v>150</v>
      </c>
      <c r="G139" s="226" t="s">
        <v>135</v>
      </c>
      <c r="H139" s="227">
        <v>405.18099999999998</v>
      </c>
      <c r="I139" s="228"/>
      <c r="J139" s="229">
        <f>ROUND(I139*H139,2)</f>
        <v>0</v>
      </c>
      <c r="K139" s="225" t="s">
        <v>136</v>
      </c>
      <c r="L139" s="43"/>
      <c r="M139" s="230" t="s">
        <v>1</v>
      </c>
      <c r="N139" s="231" t="s">
        <v>41</v>
      </c>
      <c r="O139" s="86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AR139" s="234" t="s">
        <v>137</v>
      </c>
      <c r="AT139" s="234" t="s">
        <v>132</v>
      </c>
      <c r="AU139" s="234" t="s">
        <v>86</v>
      </c>
      <c r="AY139" s="17" t="s">
        <v>129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7" t="s">
        <v>84</v>
      </c>
      <c r="BK139" s="235">
        <f>ROUND(I139*H139,2)</f>
        <v>0</v>
      </c>
      <c r="BL139" s="17" t="s">
        <v>137</v>
      </c>
      <c r="BM139" s="234" t="s">
        <v>151</v>
      </c>
    </row>
    <row r="140" s="12" customFormat="1">
      <c r="B140" s="236"/>
      <c r="C140" s="237"/>
      <c r="D140" s="238" t="s">
        <v>139</v>
      </c>
      <c r="E140" s="239" t="s">
        <v>1</v>
      </c>
      <c r="F140" s="240" t="s">
        <v>152</v>
      </c>
      <c r="G140" s="237"/>
      <c r="H140" s="241">
        <v>405.18099999999998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139</v>
      </c>
      <c r="AU140" s="247" t="s">
        <v>86</v>
      </c>
      <c r="AV140" s="12" t="s">
        <v>86</v>
      </c>
      <c r="AW140" s="12" t="s">
        <v>32</v>
      </c>
      <c r="AX140" s="12" t="s">
        <v>76</v>
      </c>
      <c r="AY140" s="247" t="s">
        <v>129</v>
      </c>
    </row>
    <row r="141" s="13" customFormat="1">
      <c r="B141" s="248"/>
      <c r="C141" s="249"/>
      <c r="D141" s="238" t="s">
        <v>139</v>
      </c>
      <c r="E141" s="250" t="s">
        <v>1</v>
      </c>
      <c r="F141" s="251" t="s">
        <v>141</v>
      </c>
      <c r="G141" s="249"/>
      <c r="H141" s="252">
        <v>405.18099999999998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AT141" s="258" t="s">
        <v>139</v>
      </c>
      <c r="AU141" s="258" t="s">
        <v>86</v>
      </c>
      <c r="AV141" s="13" t="s">
        <v>137</v>
      </c>
      <c r="AW141" s="13" t="s">
        <v>32</v>
      </c>
      <c r="AX141" s="13" t="s">
        <v>84</v>
      </c>
      <c r="AY141" s="258" t="s">
        <v>129</v>
      </c>
    </row>
    <row r="142" s="1" customFormat="1" ht="24" customHeight="1">
      <c r="B142" s="38"/>
      <c r="C142" s="223" t="s">
        <v>153</v>
      </c>
      <c r="D142" s="223" t="s">
        <v>132</v>
      </c>
      <c r="E142" s="224" t="s">
        <v>154</v>
      </c>
      <c r="F142" s="225" t="s">
        <v>155</v>
      </c>
      <c r="G142" s="226" t="s">
        <v>135</v>
      </c>
      <c r="H142" s="227">
        <v>534</v>
      </c>
      <c r="I142" s="228"/>
      <c r="J142" s="229">
        <f>ROUND(I142*H142,2)</f>
        <v>0</v>
      </c>
      <c r="K142" s="225" t="s">
        <v>136</v>
      </c>
      <c r="L142" s="43"/>
      <c r="M142" s="230" t="s">
        <v>1</v>
      </c>
      <c r="N142" s="231" t="s">
        <v>41</v>
      </c>
      <c r="O142" s="86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AR142" s="234" t="s">
        <v>137</v>
      </c>
      <c r="AT142" s="234" t="s">
        <v>132</v>
      </c>
      <c r="AU142" s="234" t="s">
        <v>86</v>
      </c>
      <c r="AY142" s="17" t="s">
        <v>129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7" t="s">
        <v>84</v>
      </c>
      <c r="BK142" s="235">
        <f>ROUND(I142*H142,2)</f>
        <v>0</v>
      </c>
      <c r="BL142" s="17" t="s">
        <v>137</v>
      </c>
      <c r="BM142" s="234" t="s">
        <v>156</v>
      </c>
    </row>
    <row r="143" s="12" customFormat="1">
      <c r="B143" s="236"/>
      <c r="C143" s="237"/>
      <c r="D143" s="238" t="s">
        <v>139</v>
      </c>
      <c r="E143" s="239" t="s">
        <v>1</v>
      </c>
      <c r="F143" s="240" t="s">
        <v>157</v>
      </c>
      <c r="G143" s="237"/>
      <c r="H143" s="241">
        <v>534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139</v>
      </c>
      <c r="AU143" s="247" t="s">
        <v>86</v>
      </c>
      <c r="AV143" s="12" t="s">
        <v>86</v>
      </c>
      <c r="AW143" s="12" t="s">
        <v>32</v>
      </c>
      <c r="AX143" s="12" t="s">
        <v>76</v>
      </c>
      <c r="AY143" s="247" t="s">
        <v>129</v>
      </c>
    </row>
    <row r="144" s="13" customFormat="1">
      <c r="B144" s="248"/>
      <c r="C144" s="249"/>
      <c r="D144" s="238" t="s">
        <v>139</v>
      </c>
      <c r="E144" s="250" t="s">
        <v>1</v>
      </c>
      <c r="F144" s="251" t="s">
        <v>141</v>
      </c>
      <c r="G144" s="249"/>
      <c r="H144" s="252">
        <v>534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AT144" s="258" t="s">
        <v>139</v>
      </c>
      <c r="AU144" s="258" t="s">
        <v>86</v>
      </c>
      <c r="AV144" s="13" t="s">
        <v>137</v>
      </c>
      <c r="AW144" s="13" t="s">
        <v>32</v>
      </c>
      <c r="AX144" s="13" t="s">
        <v>84</v>
      </c>
      <c r="AY144" s="258" t="s">
        <v>129</v>
      </c>
    </row>
    <row r="145" s="1" customFormat="1" ht="16.5" customHeight="1">
      <c r="B145" s="38"/>
      <c r="C145" s="223" t="s">
        <v>130</v>
      </c>
      <c r="D145" s="223" t="s">
        <v>132</v>
      </c>
      <c r="E145" s="224" t="s">
        <v>158</v>
      </c>
      <c r="F145" s="225" t="s">
        <v>159</v>
      </c>
      <c r="G145" s="226" t="s">
        <v>135</v>
      </c>
      <c r="H145" s="227">
        <v>405.18099999999998</v>
      </c>
      <c r="I145" s="228"/>
      <c r="J145" s="229">
        <f>ROUND(I145*H145,2)</f>
        <v>0</v>
      </c>
      <c r="K145" s="225" t="s">
        <v>136</v>
      </c>
      <c r="L145" s="43"/>
      <c r="M145" s="230" t="s">
        <v>1</v>
      </c>
      <c r="N145" s="231" t="s">
        <v>41</v>
      </c>
      <c r="O145" s="86"/>
      <c r="P145" s="232">
        <f>O145*H145</f>
        <v>0</v>
      </c>
      <c r="Q145" s="232">
        <v>0.040439999999999997</v>
      </c>
      <c r="R145" s="232">
        <f>Q145*H145</f>
        <v>16.385519639999998</v>
      </c>
      <c r="S145" s="232">
        <v>0.040000000000000001</v>
      </c>
      <c r="T145" s="233">
        <f>S145*H145</f>
        <v>16.207239999999999</v>
      </c>
      <c r="AR145" s="234" t="s">
        <v>137</v>
      </c>
      <c r="AT145" s="234" t="s">
        <v>132</v>
      </c>
      <c r="AU145" s="234" t="s">
        <v>86</v>
      </c>
      <c r="AY145" s="17" t="s">
        <v>129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7" t="s">
        <v>84</v>
      </c>
      <c r="BK145" s="235">
        <f>ROUND(I145*H145,2)</f>
        <v>0</v>
      </c>
      <c r="BL145" s="17" t="s">
        <v>137</v>
      </c>
      <c r="BM145" s="234" t="s">
        <v>160</v>
      </c>
    </row>
    <row r="146" s="12" customFormat="1">
      <c r="B146" s="236"/>
      <c r="C146" s="237"/>
      <c r="D146" s="238" t="s">
        <v>139</v>
      </c>
      <c r="E146" s="239" t="s">
        <v>1</v>
      </c>
      <c r="F146" s="240" t="s">
        <v>161</v>
      </c>
      <c r="G146" s="237"/>
      <c r="H146" s="241">
        <v>88.560000000000002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139</v>
      </c>
      <c r="AU146" s="247" t="s">
        <v>86</v>
      </c>
      <c r="AV146" s="12" t="s">
        <v>86</v>
      </c>
      <c r="AW146" s="12" t="s">
        <v>32</v>
      </c>
      <c r="AX146" s="12" t="s">
        <v>76</v>
      </c>
      <c r="AY146" s="247" t="s">
        <v>129</v>
      </c>
    </row>
    <row r="147" s="12" customFormat="1">
      <c r="B147" s="236"/>
      <c r="C147" s="237"/>
      <c r="D147" s="238" t="s">
        <v>139</v>
      </c>
      <c r="E147" s="239" t="s">
        <v>1</v>
      </c>
      <c r="F147" s="240" t="s">
        <v>162</v>
      </c>
      <c r="G147" s="237"/>
      <c r="H147" s="241">
        <v>42.195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139</v>
      </c>
      <c r="AU147" s="247" t="s">
        <v>86</v>
      </c>
      <c r="AV147" s="12" t="s">
        <v>86</v>
      </c>
      <c r="AW147" s="12" t="s">
        <v>32</v>
      </c>
      <c r="AX147" s="12" t="s">
        <v>76</v>
      </c>
      <c r="AY147" s="247" t="s">
        <v>129</v>
      </c>
    </row>
    <row r="148" s="14" customFormat="1">
      <c r="B148" s="259"/>
      <c r="C148" s="260"/>
      <c r="D148" s="238" t="s">
        <v>139</v>
      </c>
      <c r="E148" s="261" t="s">
        <v>1</v>
      </c>
      <c r="F148" s="262" t="s">
        <v>163</v>
      </c>
      <c r="G148" s="260"/>
      <c r="H148" s="263">
        <v>130.755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AT148" s="269" t="s">
        <v>139</v>
      </c>
      <c r="AU148" s="269" t="s">
        <v>86</v>
      </c>
      <c r="AV148" s="14" t="s">
        <v>145</v>
      </c>
      <c r="AW148" s="14" t="s">
        <v>32</v>
      </c>
      <c r="AX148" s="14" t="s">
        <v>76</v>
      </c>
      <c r="AY148" s="269" t="s">
        <v>129</v>
      </c>
    </row>
    <row r="149" s="12" customFormat="1">
      <c r="B149" s="236"/>
      <c r="C149" s="237"/>
      <c r="D149" s="238" t="s">
        <v>139</v>
      </c>
      <c r="E149" s="239" t="s">
        <v>1</v>
      </c>
      <c r="F149" s="240" t="s">
        <v>164</v>
      </c>
      <c r="G149" s="237"/>
      <c r="H149" s="241">
        <v>227.13800000000001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139</v>
      </c>
      <c r="AU149" s="247" t="s">
        <v>86</v>
      </c>
      <c r="AV149" s="12" t="s">
        <v>86</v>
      </c>
      <c r="AW149" s="12" t="s">
        <v>32</v>
      </c>
      <c r="AX149" s="12" t="s">
        <v>76</v>
      </c>
      <c r="AY149" s="247" t="s">
        <v>129</v>
      </c>
    </row>
    <row r="150" s="12" customFormat="1">
      <c r="B150" s="236"/>
      <c r="C150" s="237"/>
      <c r="D150" s="238" t="s">
        <v>139</v>
      </c>
      <c r="E150" s="239" t="s">
        <v>1</v>
      </c>
      <c r="F150" s="240" t="s">
        <v>165</v>
      </c>
      <c r="G150" s="237"/>
      <c r="H150" s="241">
        <v>47.287999999999997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139</v>
      </c>
      <c r="AU150" s="247" t="s">
        <v>86</v>
      </c>
      <c r="AV150" s="12" t="s">
        <v>86</v>
      </c>
      <c r="AW150" s="12" t="s">
        <v>32</v>
      </c>
      <c r="AX150" s="12" t="s">
        <v>76</v>
      </c>
      <c r="AY150" s="247" t="s">
        <v>129</v>
      </c>
    </row>
    <row r="151" s="14" customFormat="1">
      <c r="B151" s="259"/>
      <c r="C151" s="260"/>
      <c r="D151" s="238" t="s">
        <v>139</v>
      </c>
      <c r="E151" s="261" t="s">
        <v>1</v>
      </c>
      <c r="F151" s="262" t="s">
        <v>163</v>
      </c>
      <c r="G151" s="260"/>
      <c r="H151" s="263">
        <v>274.42599999999999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AT151" s="269" t="s">
        <v>139</v>
      </c>
      <c r="AU151" s="269" t="s">
        <v>86</v>
      </c>
      <c r="AV151" s="14" t="s">
        <v>145</v>
      </c>
      <c r="AW151" s="14" t="s">
        <v>32</v>
      </c>
      <c r="AX151" s="14" t="s">
        <v>76</v>
      </c>
      <c r="AY151" s="269" t="s">
        <v>129</v>
      </c>
    </row>
    <row r="152" s="13" customFormat="1">
      <c r="B152" s="248"/>
      <c r="C152" s="249"/>
      <c r="D152" s="238" t="s">
        <v>139</v>
      </c>
      <c r="E152" s="250" t="s">
        <v>1</v>
      </c>
      <c r="F152" s="251" t="s">
        <v>141</v>
      </c>
      <c r="G152" s="249"/>
      <c r="H152" s="252">
        <v>405.18100000000004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AT152" s="258" t="s">
        <v>139</v>
      </c>
      <c r="AU152" s="258" t="s">
        <v>86</v>
      </c>
      <c r="AV152" s="13" t="s">
        <v>137</v>
      </c>
      <c r="AW152" s="13" t="s">
        <v>32</v>
      </c>
      <c r="AX152" s="13" t="s">
        <v>84</v>
      </c>
      <c r="AY152" s="258" t="s">
        <v>129</v>
      </c>
    </row>
    <row r="153" s="1" customFormat="1" ht="24" customHeight="1">
      <c r="B153" s="38"/>
      <c r="C153" s="223" t="s">
        <v>166</v>
      </c>
      <c r="D153" s="223" t="s">
        <v>132</v>
      </c>
      <c r="E153" s="224" t="s">
        <v>167</v>
      </c>
      <c r="F153" s="225" t="s">
        <v>168</v>
      </c>
      <c r="G153" s="226" t="s">
        <v>135</v>
      </c>
      <c r="H153" s="227">
        <v>405.18099999999998</v>
      </c>
      <c r="I153" s="228"/>
      <c r="J153" s="229">
        <f>ROUND(I153*H153,2)</f>
        <v>0</v>
      </c>
      <c r="K153" s="225" t="s">
        <v>136</v>
      </c>
      <c r="L153" s="43"/>
      <c r="M153" s="230" t="s">
        <v>1</v>
      </c>
      <c r="N153" s="231" t="s">
        <v>41</v>
      </c>
      <c r="O153" s="86"/>
      <c r="P153" s="232">
        <f>O153*H153</f>
        <v>0</v>
      </c>
      <c r="Q153" s="232">
        <v>0.00022000000000000001</v>
      </c>
      <c r="R153" s="232">
        <f>Q153*H153</f>
        <v>0.089139819999999995</v>
      </c>
      <c r="S153" s="232">
        <v>0.002</v>
      </c>
      <c r="T153" s="233">
        <f>S153*H153</f>
        <v>0.81036200000000003</v>
      </c>
      <c r="AR153" s="234" t="s">
        <v>137</v>
      </c>
      <c r="AT153" s="234" t="s">
        <v>132</v>
      </c>
      <c r="AU153" s="234" t="s">
        <v>86</v>
      </c>
      <c r="AY153" s="17" t="s">
        <v>129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7" t="s">
        <v>84</v>
      </c>
      <c r="BK153" s="235">
        <f>ROUND(I153*H153,2)</f>
        <v>0</v>
      </c>
      <c r="BL153" s="17" t="s">
        <v>137</v>
      </c>
      <c r="BM153" s="234" t="s">
        <v>169</v>
      </c>
    </row>
    <row r="154" s="11" customFormat="1" ht="22.8" customHeight="1">
      <c r="B154" s="207"/>
      <c r="C154" s="208"/>
      <c r="D154" s="209" t="s">
        <v>75</v>
      </c>
      <c r="E154" s="221" t="s">
        <v>170</v>
      </c>
      <c r="F154" s="221" t="s">
        <v>171</v>
      </c>
      <c r="G154" s="208"/>
      <c r="H154" s="208"/>
      <c r="I154" s="211"/>
      <c r="J154" s="222">
        <f>BK154</f>
        <v>0</v>
      </c>
      <c r="K154" s="208"/>
      <c r="L154" s="213"/>
      <c r="M154" s="214"/>
      <c r="N154" s="215"/>
      <c r="O154" s="215"/>
      <c r="P154" s="216">
        <f>SUM(P155:P168)</f>
        <v>0</v>
      </c>
      <c r="Q154" s="215"/>
      <c r="R154" s="216">
        <f>SUM(R155:R168)</f>
        <v>0.085088179999999999</v>
      </c>
      <c r="S154" s="215"/>
      <c r="T154" s="217">
        <f>SUM(T155:T168)</f>
        <v>4.7402999999999995</v>
      </c>
      <c r="AR154" s="218" t="s">
        <v>84</v>
      </c>
      <c r="AT154" s="219" t="s">
        <v>75</v>
      </c>
      <c r="AU154" s="219" t="s">
        <v>84</v>
      </c>
      <c r="AY154" s="218" t="s">
        <v>129</v>
      </c>
      <c r="BK154" s="220">
        <f>SUM(BK155:BK168)</f>
        <v>0</v>
      </c>
    </row>
    <row r="155" s="1" customFormat="1" ht="24" customHeight="1">
      <c r="B155" s="38"/>
      <c r="C155" s="223" t="s">
        <v>172</v>
      </c>
      <c r="D155" s="223" t="s">
        <v>132</v>
      </c>
      <c r="E155" s="224" t="s">
        <v>173</v>
      </c>
      <c r="F155" s="225" t="s">
        <v>174</v>
      </c>
      <c r="G155" s="226" t="s">
        <v>175</v>
      </c>
      <c r="H155" s="227">
        <v>3</v>
      </c>
      <c r="I155" s="228"/>
      <c r="J155" s="229">
        <f>ROUND(I155*H155,2)</f>
        <v>0</v>
      </c>
      <c r="K155" s="225" t="s">
        <v>136</v>
      </c>
      <c r="L155" s="43"/>
      <c r="M155" s="230" t="s">
        <v>1</v>
      </c>
      <c r="N155" s="231" t="s">
        <v>41</v>
      </c>
      <c r="O155" s="86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AR155" s="234" t="s">
        <v>137</v>
      </c>
      <c r="AT155" s="234" t="s">
        <v>132</v>
      </c>
      <c r="AU155" s="234" t="s">
        <v>86</v>
      </c>
      <c r="AY155" s="17" t="s">
        <v>129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7" t="s">
        <v>84</v>
      </c>
      <c r="BK155" s="235">
        <f>ROUND(I155*H155,2)</f>
        <v>0</v>
      </c>
      <c r="BL155" s="17" t="s">
        <v>137</v>
      </c>
      <c r="BM155" s="234" t="s">
        <v>176</v>
      </c>
    </row>
    <row r="156" s="1" customFormat="1" ht="24" customHeight="1">
      <c r="B156" s="38"/>
      <c r="C156" s="223" t="s">
        <v>170</v>
      </c>
      <c r="D156" s="223" t="s">
        <v>132</v>
      </c>
      <c r="E156" s="224" t="s">
        <v>177</v>
      </c>
      <c r="F156" s="225" t="s">
        <v>178</v>
      </c>
      <c r="G156" s="226" t="s">
        <v>179</v>
      </c>
      <c r="H156" s="227">
        <v>16</v>
      </c>
      <c r="I156" s="228"/>
      <c r="J156" s="229">
        <f>ROUND(I156*H156,2)</f>
        <v>0</v>
      </c>
      <c r="K156" s="225" t="s">
        <v>136</v>
      </c>
      <c r="L156" s="43"/>
      <c r="M156" s="230" t="s">
        <v>1</v>
      </c>
      <c r="N156" s="231" t="s">
        <v>41</v>
      </c>
      <c r="O156" s="86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AR156" s="234" t="s">
        <v>137</v>
      </c>
      <c r="AT156" s="234" t="s">
        <v>132</v>
      </c>
      <c r="AU156" s="234" t="s">
        <v>86</v>
      </c>
      <c r="AY156" s="17" t="s">
        <v>129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7" t="s">
        <v>84</v>
      </c>
      <c r="BK156" s="235">
        <f>ROUND(I156*H156,2)</f>
        <v>0</v>
      </c>
      <c r="BL156" s="17" t="s">
        <v>137</v>
      </c>
      <c r="BM156" s="234" t="s">
        <v>180</v>
      </c>
    </row>
    <row r="157" s="1" customFormat="1" ht="24" customHeight="1">
      <c r="B157" s="38"/>
      <c r="C157" s="223" t="s">
        <v>181</v>
      </c>
      <c r="D157" s="223" t="s">
        <v>132</v>
      </c>
      <c r="E157" s="224" t="s">
        <v>182</v>
      </c>
      <c r="F157" s="225" t="s">
        <v>183</v>
      </c>
      <c r="G157" s="226" t="s">
        <v>135</v>
      </c>
      <c r="H157" s="227">
        <v>202.59100000000001</v>
      </c>
      <c r="I157" s="228"/>
      <c r="J157" s="229">
        <f>ROUND(I157*H157,2)</f>
        <v>0</v>
      </c>
      <c r="K157" s="225" t="s">
        <v>136</v>
      </c>
      <c r="L157" s="43"/>
      <c r="M157" s="230" t="s">
        <v>1</v>
      </c>
      <c r="N157" s="231" t="s">
        <v>41</v>
      </c>
      <c r="O157" s="86"/>
      <c r="P157" s="232">
        <f>O157*H157</f>
        <v>0</v>
      </c>
      <c r="Q157" s="232">
        <v>0.00012999999999999999</v>
      </c>
      <c r="R157" s="232">
        <f>Q157*H157</f>
        <v>0.026336829999999999</v>
      </c>
      <c r="S157" s="232">
        <v>0</v>
      </c>
      <c r="T157" s="233">
        <f>S157*H157</f>
        <v>0</v>
      </c>
      <c r="AR157" s="234" t="s">
        <v>137</v>
      </c>
      <c r="AT157" s="234" t="s">
        <v>132</v>
      </c>
      <c r="AU157" s="234" t="s">
        <v>86</v>
      </c>
      <c r="AY157" s="17" t="s">
        <v>129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7" t="s">
        <v>84</v>
      </c>
      <c r="BK157" s="235">
        <f>ROUND(I157*H157,2)</f>
        <v>0</v>
      </c>
      <c r="BL157" s="17" t="s">
        <v>137</v>
      </c>
      <c r="BM157" s="234" t="s">
        <v>184</v>
      </c>
    </row>
    <row r="158" s="12" customFormat="1">
      <c r="B158" s="236"/>
      <c r="C158" s="237"/>
      <c r="D158" s="238" t="s">
        <v>139</v>
      </c>
      <c r="E158" s="239" t="s">
        <v>1</v>
      </c>
      <c r="F158" s="240" t="s">
        <v>185</v>
      </c>
      <c r="G158" s="237"/>
      <c r="H158" s="241">
        <v>202.59100000000001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139</v>
      </c>
      <c r="AU158" s="247" t="s">
        <v>86</v>
      </c>
      <c r="AV158" s="12" t="s">
        <v>86</v>
      </c>
      <c r="AW158" s="12" t="s">
        <v>32</v>
      </c>
      <c r="AX158" s="12" t="s">
        <v>84</v>
      </c>
      <c r="AY158" s="247" t="s">
        <v>129</v>
      </c>
    </row>
    <row r="159" s="1" customFormat="1" ht="24" customHeight="1">
      <c r="B159" s="38"/>
      <c r="C159" s="223" t="s">
        <v>186</v>
      </c>
      <c r="D159" s="223" t="s">
        <v>132</v>
      </c>
      <c r="E159" s="224" t="s">
        <v>187</v>
      </c>
      <c r="F159" s="225" t="s">
        <v>188</v>
      </c>
      <c r="G159" s="226" t="s">
        <v>135</v>
      </c>
      <c r="H159" s="227">
        <v>202.59100000000001</v>
      </c>
      <c r="I159" s="228"/>
      <c r="J159" s="229">
        <f>ROUND(I159*H159,2)</f>
        <v>0</v>
      </c>
      <c r="K159" s="225" t="s">
        <v>136</v>
      </c>
      <c r="L159" s="43"/>
      <c r="M159" s="230" t="s">
        <v>1</v>
      </c>
      <c r="N159" s="231" t="s">
        <v>41</v>
      </c>
      <c r="O159" s="86"/>
      <c r="P159" s="232">
        <f>O159*H159</f>
        <v>0</v>
      </c>
      <c r="Q159" s="232">
        <v>0.00021000000000000001</v>
      </c>
      <c r="R159" s="232">
        <f>Q159*H159</f>
        <v>0.042544110000000003</v>
      </c>
      <c r="S159" s="232">
        <v>0</v>
      </c>
      <c r="T159" s="233">
        <f>S159*H159</f>
        <v>0</v>
      </c>
      <c r="AR159" s="234" t="s">
        <v>137</v>
      </c>
      <c r="AT159" s="234" t="s">
        <v>132</v>
      </c>
      <c r="AU159" s="234" t="s">
        <v>86</v>
      </c>
      <c r="AY159" s="17" t="s">
        <v>129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7" t="s">
        <v>84</v>
      </c>
      <c r="BK159" s="235">
        <f>ROUND(I159*H159,2)</f>
        <v>0</v>
      </c>
      <c r="BL159" s="17" t="s">
        <v>137</v>
      </c>
      <c r="BM159" s="234" t="s">
        <v>189</v>
      </c>
    </row>
    <row r="160" s="1" customFormat="1" ht="24" customHeight="1">
      <c r="B160" s="38"/>
      <c r="C160" s="223" t="s">
        <v>190</v>
      </c>
      <c r="D160" s="223" t="s">
        <v>132</v>
      </c>
      <c r="E160" s="224" t="s">
        <v>191</v>
      </c>
      <c r="F160" s="225" t="s">
        <v>192</v>
      </c>
      <c r="G160" s="226" t="s">
        <v>135</v>
      </c>
      <c r="H160" s="227">
        <v>405.18099999999998</v>
      </c>
      <c r="I160" s="228"/>
      <c r="J160" s="229">
        <f>ROUND(I160*H160,2)</f>
        <v>0</v>
      </c>
      <c r="K160" s="225" t="s">
        <v>136</v>
      </c>
      <c r="L160" s="43"/>
      <c r="M160" s="230" t="s">
        <v>1</v>
      </c>
      <c r="N160" s="231" t="s">
        <v>41</v>
      </c>
      <c r="O160" s="86"/>
      <c r="P160" s="232">
        <f>O160*H160</f>
        <v>0</v>
      </c>
      <c r="Q160" s="232">
        <v>4.0000000000000003E-05</v>
      </c>
      <c r="R160" s="232">
        <f>Q160*H160</f>
        <v>0.016207240000000001</v>
      </c>
      <c r="S160" s="232">
        <v>0</v>
      </c>
      <c r="T160" s="233">
        <f>S160*H160</f>
        <v>0</v>
      </c>
      <c r="AR160" s="234" t="s">
        <v>137</v>
      </c>
      <c r="AT160" s="234" t="s">
        <v>132</v>
      </c>
      <c r="AU160" s="234" t="s">
        <v>86</v>
      </c>
      <c r="AY160" s="17" t="s">
        <v>129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7" t="s">
        <v>84</v>
      </c>
      <c r="BK160" s="235">
        <f>ROUND(I160*H160,2)</f>
        <v>0</v>
      </c>
      <c r="BL160" s="17" t="s">
        <v>137</v>
      </c>
      <c r="BM160" s="234" t="s">
        <v>193</v>
      </c>
    </row>
    <row r="161" s="12" customFormat="1">
      <c r="B161" s="236"/>
      <c r="C161" s="237"/>
      <c r="D161" s="238" t="s">
        <v>139</v>
      </c>
      <c r="E161" s="239" t="s">
        <v>1</v>
      </c>
      <c r="F161" s="240" t="s">
        <v>194</v>
      </c>
      <c r="G161" s="237"/>
      <c r="H161" s="241">
        <v>405.18099999999998</v>
      </c>
      <c r="I161" s="242"/>
      <c r="J161" s="237"/>
      <c r="K161" s="237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139</v>
      </c>
      <c r="AU161" s="247" t="s">
        <v>86</v>
      </c>
      <c r="AV161" s="12" t="s">
        <v>86</v>
      </c>
      <c r="AW161" s="12" t="s">
        <v>32</v>
      </c>
      <c r="AX161" s="12" t="s">
        <v>84</v>
      </c>
      <c r="AY161" s="247" t="s">
        <v>129</v>
      </c>
    </row>
    <row r="162" s="1" customFormat="1" ht="24" customHeight="1">
      <c r="B162" s="38"/>
      <c r="C162" s="223" t="s">
        <v>195</v>
      </c>
      <c r="D162" s="223" t="s">
        <v>132</v>
      </c>
      <c r="E162" s="224" t="s">
        <v>196</v>
      </c>
      <c r="F162" s="225" t="s">
        <v>197</v>
      </c>
      <c r="G162" s="226" t="s">
        <v>135</v>
      </c>
      <c r="H162" s="227">
        <v>237.01499999999999</v>
      </c>
      <c r="I162" s="228"/>
      <c r="J162" s="229">
        <f>ROUND(I162*H162,2)</f>
        <v>0</v>
      </c>
      <c r="K162" s="225" t="s">
        <v>136</v>
      </c>
      <c r="L162" s="43"/>
      <c r="M162" s="230" t="s">
        <v>1</v>
      </c>
      <c r="N162" s="231" t="s">
        <v>41</v>
      </c>
      <c r="O162" s="86"/>
      <c r="P162" s="232">
        <f>O162*H162</f>
        <v>0</v>
      </c>
      <c r="Q162" s="232">
        <v>0</v>
      </c>
      <c r="R162" s="232">
        <f>Q162*H162</f>
        <v>0</v>
      </c>
      <c r="S162" s="232">
        <v>0.02</v>
      </c>
      <c r="T162" s="233">
        <f>S162*H162</f>
        <v>4.7402999999999995</v>
      </c>
      <c r="AR162" s="234" t="s">
        <v>137</v>
      </c>
      <c r="AT162" s="234" t="s">
        <v>132</v>
      </c>
      <c r="AU162" s="234" t="s">
        <v>86</v>
      </c>
      <c r="AY162" s="17" t="s">
        <v>129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7" t="s">
        <v>84</v>
      </c>
      <c r="BK162" s="235">
        <f>ROUND(I162*H162,2)</f>
        <v>0</v>
      </c>
      <c r="BL162" s="17" t="s">
        <v>137</v>
      </c>
      <c r="BM162" s="234" t="s">
        <v>198</v>
      </c>
    </row>
    <row r="163" s="12" customFormat="1">
      <c r="B163" s="236"/>
      <c r="C163" s="237"/>
      <c r="D163" s="238" t="s">
        <v>139</v>
      </c>
      <c r="E163" s="239" t="s">
        <v>1</v>
      </c>
      <c r="F163" s="240" t="s">
        <v>199</v>
      </c>
      <c r="G163" s="237"/>
      <c r="H163" s="241">
        <v>92.834999999999994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139</v>
      </c>
      <c r="AU163" s="247" t="s">
        <v>86</v>
      </c>
      <c r="AV163" s="12" t="s">
        <v>86</v>
      </c>
      <c r="AW163" s="12" t="s">
        <v>32</v>
      </c>
      <c r="AX163" s="12" t="s">
        <v>76</v>
      </c>
      <c r="AY163" s="247" t="s">
        <v>129</v>
      </c>
    </row>
    <row r="164" s="12" customFormat="1">
      <c r="B164" s="236"/>
      <c r="C164" s="237"/>
      <c r="D164" s="238" t="s">
        <v>139</v>
      </c>
      <c r="E164" s="239" t="s">
        <v>1</v>
      </c>
      <c r="F164" s="240" t="s">
        <v>200</v>
      </c>
      <c r="G164" s="237"/>
      <c r="H164" s="241">
        <v>144.18000000000001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139</v>
      </c>
      <c r="AU164" s="247" t="s">
        <v>86</v>
      </c>
      <c r="AV164" s="12" t="s">
        <v>86</v>
      </c>
      <c r="AW164" s="12" t="s">
        <v>32</v>
      </c>
      <c r="AX164" s="12" t="s">
        <v>76</v>
      </c>
      <c r="AY164" s="247" t="s">
        <v>129</v>
      </c>
    </row>
    <row r="165" s="13" customFormat="1">
      <c r="B165" s="248"/>
      <c r="C165" s="249"/>
      <c r="D165" s="238" t="s">
        <v>139</v>
      </c>
      <c r="E165" s="250" t="s">
        <v>1</v>
      </c>
      <c r="F165" s="251" t="s">
        <v>141</v>
      </c>
      <c r="G165" s="249"/>
      <c r="H165" s="252">
        <v>237.01499999999999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AT165" s="258" t="s">
        <v>139</v>
      </c>
      <c r="AU165" s="258" t="s">
        <v>86</v>
      </c>
      <c r="AV165" s="13" t="s">
        <v>137</v>
      </c>
      <c r="AW165" s="13" t="s">
        <v>32</v>
      </c>
      <c r="AX165" s="13" t="s">
        <v>84</v>
      </c>
      <c r="AY165" s="258" t="s">
        <v>129</v>
      </c>
    </row>
    <row r="166" s="1" customFormat="1" ht="24" customHeight="1">
      <c r="B166" s="38"/>
      <c r="C166" s="223" t="s">
        <v>201</v>
      </c>
      <c r="D166" s="223" t="s">
        <v>132</v>
      </c>
      <c r="E166" s="224" t="s">
        <v>202</v>
      </c>
      <c r="F166" s="225" t="s">
        <v>203</v>
      </c>
      <c r="G166" s="226" t="s">
        <v>135</v>
      </c>
      <c r="H166" s="227">
        <v>118.508</v>
      </c>
      <c r="I166" s="228"/>
      <c r="J166" s="229">
        <f>ROUND(I166*H166,2)</f>
        <v>0</v>
      </c>
      <c r="K166" s="225" t="s">
        <v>136</v>
      </c>
      <c r="L166" s="43"/>
      <c r="M166" s="230" t="s">
        <v>1</v>
      </c>
      <c r="N166" s="231" t="s">
        <v>41</v>
      </c>
      <c r="O166" s="86"/>
      <c r="P166" s="232">
        <f>O166*H166</f>
        <v>0</v>
      </c>
      <c r="Q166" s="232">
        <v>0</v>
      </c>
      <c r="R166" s="232">
        <f>Q166*H166</f>
        <v>0</v>
      </c>
      <c r="S166" s="232">
        <v>0</v>
      </c>
      <c r="T166" s="233">
        <f>S166*H166</f>
        <v>0</v>
      </c>
      <c r="AR166" s="234" t="s">
        <v>137</v>
      </c>
      <c r="AT166" s="234" t="s">
        <v>132</v>
      </c>
      <c r="AU166" s="234" t="s">
        <v>86</v>
      </c>
      <c r="AY166" s="17" t="s">
        <v>129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7" t="s">
        <v>84</v>
      </c>
      <c r="BK166" s="235">
        <f>ROUND(I166*H166,2)</f>
        <v>0</v>
      </c>
      <c r="BL166" s="17" t="s">
        <v>137</v>
      </c>
      <c r="BM166" s="234" t="s">
        <v>204</v>
      </c>
    </row>
    <row r="167" s="12" customFormat="1">
      <c r="B167" s="236"/>
      <c r="C167" s="237"/>
      <c r="D167" s="238" t="s">
        <v>139</v>
      </c>
      <c r="E167" s="239" t="s">
        <v>1</v>
      </c>
      <c r="F167" s="240" t="s">
        <v>205</v>
      </c>
      <c r="G167" s="237"/>
      <c r="H167" s="241">
        <v>118.508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139</v>
      </c>
      <c r="AU167" s="247" t="s">
        <v>86</v>
      </c>
      <c r="AV167" s="12" t="s">
        <v>86</v>
      </c>
      <c r="AW167" s="12" t="s">
        <v>32</v>
      </c>
      <c r="AX167" s="12" t="s">
        <v>76</v>
      </c>
      <c r="AY167" s="247" t="s">
        <v>129</v>
      </c>
    </row>
    <row r="168" s="13" customFormat="1">
      <c r="B168" s="248"/>
      <c r="C168" s="249"/>
      <c r="D168" s="238" t="s">
        <v>139</v>
      </c>
      <c r="E168" s="250" t="s">
        <v>1</v>
      </c>
      <c r="F168" s="251" t="s">
        <v>141</v>
      </c>
      <c r="G168" s="249"/>
      <c r="H168" s="252">
        <v>118.508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139</v>
      </c>
      <c r="AU168" s="258" t="s">
        <v>86</v>
      </c>
      <c r="AV168" s="13" t="s">
        <v>137</v>
      </c>
      <c r="AW168" s="13" t="s">
        <v>32</v>
      </c>
      <c r="AX168" s="13" t="s">
        <v>84</v>
      </c>
      <c r="AY168" s="258" t="s">
        <v>129</v>
      </c>
    </row>
    <row r="169" s="11" customFormat="1" ht="22.8" customHeight="1">
      <c r="B169" s="207"/>
      <c r="C169" s="208"/>
      <c r="D169" s="209" t="s">
        <v>75</v>
      </c>
      <c r="E169" s="221" t="s">
        <v>206</v>
      </c>
      <c r="F169" s="221" t="s">
        <v>207</v>
      </c>
      <c r="G169" s="208"/>
      <c r="H169" s="208"/>
      <c r="I169" s="211"/>
      <c r="J169" s="222">
        <f>BK169</f>
        <v>0</v>
      </c>
      <c r="K169" s="208"/>
      <c r="L169" s="213"/>
      <c r="M169" s="214"/>
      <c r="N169" s="215"/>
      <c r="O169" s="215"/>
      <c r="P169" s="216">
        <f>SUM(P170:P174)</f>
        <v>0</v>
      </c>
      <c r="Q169" s="215"/>
      <c r="R169" s="216">
        <f>SUM(R170:R174)</f>
        <v>0</v>
      </c>
      <c r="S169" s="215"/>
      <c r="T169" s="217">
        <f>SUM(T170:T174)</f>
        <v>0</v>
      </c>
      <c r="AR169" s="218" t="s">
        <v>84</v>
      </c>
      <c r="AT169" s="219" t="s">
        <v>75</v>
      </c>
      <c r="AU169" s="219" t="s">
        <v>84</v>
      </c>
      <c r="AY169" s="218" t="s">
        <v>129</v>
      </c>
      <c r="BK169" s="220">
        <f>SUM(BK170:BK174)</f>
        <v>0</v>
      </c>
    </row>
    <row r="170" s="1" customFormat="1" ht="24" customHeight="1">
      <c r="B170" s="38"/>
      <c r="C170" s="223" t="s">
        <v>8</v>
      </c>
      <c r="D170" s="223" t="s">
        <v>132</v>
      </c>
      <c r="E170" s="224" t="s">
        <v>208</v>
      </c>
      <c r="F170" s="225" t="s">
        <v>209</v>
      </c>
      <c r="G170" s="226" t="s">
        <v>210</v>
      </c>
      <c r="H170" s="227">
        <v>33.384</v>
      </c>
      <c r="I170" s="228"/>
      <c r="J170" s="229">
        <f>ROUND(I170*H170,2)</f>
        <v>0</v>
      </c>
      <c r="K170" s="225" t="s">
        <v>136</v>
      </c>
      <c r="L170" s="43"/>
      <c r="M170" s="230" t="s">
        <v>1</v>
      </c>
      <c r="N170" s="231" t="s">
        <v>41</v>
      </c>
      <c r="O170" s="86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137</v>
      </c>
      <c r="AT170" s="234" t="s">
        <v>132</v>
      </c>
      <c r="AU170" s="234" t="s">
        <v>86</v>
      </c>
      <c r="AY170" s="17" t="s">
        <v>129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7" t="s">
        <v>84</v>
      </c>
      <c r="BK170" s="235">
        <f>ROUND(I170*H170,2)</f>
        <v>0</v>
      </c>
      <c r="BL170" s="17" t="s">
        <v>137</v>
      </c>
      <c r="BM170" s="234" t="s">
        <v>211</v>
      </c>
    </row>
    <row r="171" s="1" customFormat="1" ht="24" customHeight="1">
      <c r="B171" s="38"/>
      <c r="C171" s="223" t="s">
        <v>212</v>
      </c>
      <c r="D171" s="223" t="s">
        <v>132</v>
      </c>
      <c r="E171" s="224" t="s">
        <v>213</v>
      </c>
      <c r="F171" s="225" t="s">
        <v>214</v>
      </c>
      <c r="G171" s="226" t="s">
        <v>210</v>
      </c>
      <c r="H171" s="227">
        <v>33.384</v>
      </c>
      <c r="I171" s="228"/>
      <c r="J171" s="229">
        <f>ROUND(I171*H171,2)</f>
        <v>0</v>
      </c>
      <c r="K171" s="225" t="s">
        <v>136</v>
      </c>
      <c r="L171" s="43"/>
      <c r="M171" s="230" t="s">
        <v>1</v>
      </c>
      <c r="N171" s="231" t="s">
        <v>41</v>
      </c>
      <c r="O171" s="86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AR171" s="234" t="s">
        <v>137</v>
      </c>
      <c r="AT171" s="234" t="s">
        <v>132</v>
      </c>
      <c r="AU171" s="234" t="s">
        <v>86</v>
      </c>
      <c r="AY171" s="17" t="s">
        <v>129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7" t="s">
        <v>84</v>
      </c>
      <c r="BK171" s="235">
        <f>ROUND(I171*H171,2)</f>
        <v>0</v>
      </c>
      <c r="BL171" s="17" t="s">
        <v>137</v>
      </c>
      <c r="BM171" s="234" t="s">
        <v>215</v>
      </c>
    </row>
    <row r="172" s="1" customFormat="1" ht="24" customHeight="1">
      <c r="B172" s="38"/>
      <c r="C172" s="223" t="s">
        <v>216</v>
      </c>
      <c r="D172" s="223" t="s">
        <v>132</v>
      </c>
      <c r="E172" s="224" t="s">
        <v>217</v>
      </c>
      <c r="F172" s="225" t="s">
        <v>218</v>
      </c>
      <c r="G172" s="226" t="s">
        <v>210</v>
      </c>
      <c r="H172" s="227">
        <v>634.29600000000005</v>
      </c>
      <c r="I172" s="228"/>
      <c r="J172" s="229">
        <f>ROUND(I172*H172,2)</f>
        <v>0</v>
      </c>
      <c r="K172" s="225" t="s">
        <v>136</v>
      </c>
      <c r="L172" s="43"/>
      <c r="M172" s="230" t="s">
        <v>1</v>
      </c>
      <c r="N172" s="231" t="s">
        <v>41</v>
      </c>
      <c r="O172" s="86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AR172" s="234" t="s">
        <v>137</v>
      </c>
      <c r="AT172" s="234" t="s">
        <v>132</v>
      </c>
      <c r="AU172" s="234" t="s">
        <v>86</v>
      </c>
      <c r="AY172" s="17" t="s">
        <v>129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7" t="s">
        <v>84</v>
      </c>
      <c r="BK172" s="235">
        <f>ROUND(I172*H172,2)</f>
        <v>0</v>
      </c>
      <c r="BL172" s="17" t="s">
        <v>137</v>
      </c>
      <c r="BM172" s="234" t="s">
        <v>219</v>
      </c>
    </row>
    <row r="173" s="12" customFormat="1">
      <c r="B173" s="236"/>
      <c r="C173" s="237"/>
      <c r="D173" s="238" t="s">
        <v>139</v>
      </c>
      <c r="E173" s="237"/>
      <c r="F173" s="240" t="s">
        <v>220</v>
      </c>
      <c r="G173" s="237"/>
      <c r="H173" s="241">
        <v>634.29600000000005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139</v>
      </c>
      <c r="AU173" s="247" t="s">
        <v>86</v>
      </c>
      <c r="AV173" s="12" t="s">
        <v>86</v>
      </c>
      <c r="AW173" s="12" t="s">
        <v>4</v>
      </c>
      <c r="AX173" s="12" t="s">
        <v>84</v>
      </c>
      <c r="AY173" s="247" t="s">
        <v>129</v>
      </c>
    </row>
    <row r="174" s="1" customFormat="1" ht="24" customHeight="1">
      <c r="B174" s="38"/>
      <c r="C174" s="223" t="s">
        <v>221</v>
      </c>
      <c r="D174" s="223" t="s">
        <v>132</v>
      </c>
      <c r="E174" s="224" t="s">
        <v>222</v>
      </c>
      <c r="F174" s="225" t="s">
        <v>223</v>
      </c>
      <c r="G174" s="226" t="s">
        <v>210</v>
      </c>
      <c r="H174" s="227">
        <v>33.384</v>
      </c>
      <c r="I174" s="228"/>
      <c r="J174" s="229">
        <f>ROUND(I174*H174,2)</f>
        <v>0</v>
      </c>
      <c r="K174" s="225" t="s">
        <v>136</v>
      </c>
      <c r="L174" s="43"/>
      <c r="M174" s="230" t="s">
        <v>1</v>
      </c>
      <c r="N174" s="231" t="s">
        <v>41</v>
      </c>
      <c r="O174" s="86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137</v>
      </c>
      <c r="AT174" s="234" t="s">
        <v>132</v>
      </c>
      <c r="AU174" s="234" t="s">
        <v>86</v>
      </c>
      <c r="AY174" s="17" t="s">
        <v>129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7" t="s">
        <v>84</v>
      </c>
      <c r="BK174" s="235">
        <f>ROUND(I174*H174,2)</f>
        <v>0</v>
      </c>
      <c r="BL174" s="17" t="s">
        <v>137</v>
      </c>
      <c r="BM174" s="234" t="s">
        <v>224</v>
      </c>
    </row>
    <row r="175" s="11" customFormat="1" ht="22.8" customHeight="1">
      <c r="B175" s="207"/>
      <c r="C175" s="208"/>
      <c r="D175" s="209" t="s">
        <v>75</v>
      </c>
      <c r="E175" s="221" t="s">
        <v>225</v>
      </c>
      <c r="F175" s="221" t="s">
        <v>226</v>
      </c>
      <c r="G175" s="208"/>
      <c r="H175" s="208"/>
      <c r="I175" s="211"/>
      <c r="J175" s="222">
        <f>BK175</f>
        <v>0</v>
      </c>
      <c r="K175" s="208"/>
      <c r="L175" s="213"/>
      <c r="M175" s="214"/>
      <c r="N175" s="215"/>
      <c r="O175" s="215"/>
      <c r="P175" s="216">
        <f>SUM(P176:P177)</f>
        <v>0</v>
      </c>
      <c r="Q175" s="215"/>
      <c r="R175" s="216">
        <f>SUM(R176:R177)</f>
        <v>0</v>
      </c>
      <c r="S175" s="215"/>
      <c r="T175" s="217">
        <f>SUM(T176:T177)</f>
        <v>0</v>
      </c>
      <c r="AR175" s="218" t="s">
        <v>84</v>
      </c>
      <c r="AT175" s="219" t="s">
        <v>75</v>
      </c>
      <c r="AU175" s="219" t="s">
        <v>84</v>
      </c>
      <c r="AY175" s="218" t="s">
        <v>129</v>
      </c>
      <c r="BK175" s="220">
        <f>SUM(BK176:BK177)</f>
        <v>0</v>
      </c>
    </row>
    <row r="176" s="1" customFormat="1" ht="16.5" customHeight="1">
      <c r="B176" s="38"/>
      <c r="C176" s="223" t="s">
        <v>227</v>
      </c>
      <c r="D176" s="223" t="s">
        <v>132</v>
      </c>
      <c r="E176" s="224" t="s">
        <v>228</v>
      </c>
      <c r="F176" s="225" t="s">
        <v>229</v>
      </c>
      <c r="G176" s="226" t="s">
        <v>210</v>
      </c>
      <c r="H176" s="227">
        <v>24.681000000000001</v>
      </c>
      <c r="I176" s="228"/>
      <c r="J176" s="229">
        <f>ROUND(I176*H176,2)</f>
        <v>0</v>
      </c>
      <c r="K176" s="225" t="s">
        <v>136</v>
      </c>
      <c r="L176" s="43"/>
      <c r="M176" s="230" t="s">
        <v>1</v>
      </c>
      <c r="N176" s="231" t="s">
        <v>41</v>
      </c>
      <c r="O176" s="86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137</v>
      </c>
      <c r="AT176" s="234" t="s">
        <v>132</v>
      </c>
      <c r="AU176" s="234" t="s">
        <v>86</v>
      </c>
      <c r="AY176" s="17" t="s">
        <v>129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7" t="s">
        <v>84</v>
      </c>
      <c r="BK176" s="235">
        <f>ROUND(I176*H176,2)</f>
        <v>0</v>
      </c>
      <c r="BL176" s="17" t="s">
        <v>137</v>
      </c>
      <c r="BM176" s="234" t="s">
        <v>230</v>
      </c>
    </row>
    <row r="177" s="1" customFormat="1" ht="24" customHeight="1">
      <c r="B177" s="38"/>
      <c r="C177" s="223" t="s">
        <v>231</v>
      </c>
      <c r="D177" s="223" t="s">
        <v>132</v>
      </c>
      <c r="E177" s="224" t="s">
        <v>232</v>
      </c>
      <c r="F177" s="225" t="s">
        <v>233</v>
      </c>
      <c r="G177" s="226" t="s">
        <v>210</v>
      </c>
      <c r="H177" s="227">
        <v>24.681000000000001</v>
      </c>
      <c r="I177" s="228"/>
      <c r="J177" s="229">
        <f>ROUND(I177*H177,2)</f>
        <v>0</v>
      </c>
      <c r="K177" s="225" t="s">
        <v>136</v>
      </c>
      <c r="L177" s="43"/>
      <c r="M177" s="230" t="s">
        <v>1</v>
      </c>
      <c r="N177" s="231" t="s">
        <v>41</v>
      </c>
      <c r="O177" s="86"/>
      <c r="P177" s="232">
        <f>O177*H177</f>
        <v>0</v>
      </c>
      <c r="Q177" s="232">
        <v>0</v>
      </c>
      <c r="R177" s="232">
        <f>Q177*H177</f>
        <v>0</v>
      </c>
      <c r="S177" s="232">
        <v>0</v>
      </c>
      <c r="T177" s="233">
        <f>S177*H177</f>
        <v>0</v>
      </c>
      <c r="AR177" s="234" t="s">
        <v>137</v>
      </c>
      <c r="AT177" s="234" t="s">
        <v>132</v>
      </c>
      <c r="AU177" s="234" t="s">
        <v>86</v>
      </c>
      <c r="AY177" s="17" t="s">
        <v>129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7" t="s">
        <v>84</v>
      </c>
      <c r="BK177" s="235">
        <f>ROUND(I177*H177,2)</f>
        <v>0</v>
      </c>
      <c r="BL177" s="17" t="s">
        <v>137</v>
      </c>
      <c r="BM177" s="234" t="s">
        <v>234</v>
      </c>
    </row>
    <row r="178" s="11" customFormat="1" ht="25.92" customHeight="1">
      <c r="B178" s="207"/>
      <c r="C178" s="208"/>
      <c r="D178" s="209" t="s">
        <v>75</v>
      </c>
      <c r="E178" s="210" t="s">
        <v>235</v>
      </c>
      <c r="F178" s="210" t="s">
        <v>236</v>
      </c>
      <c r="G178" s="208"/>
      <c r="H178" s="208"/>
      <c r="I178" s="211"/>
      <c r="J178" s="212">
        <f>BK178</f>
        <v>0</v>
      </c>
      <c r="K178" s="208"/>
      <c r="L178" s="213"/>
      <c r="M178" s="214"/>
      <c r="N178" s="215"/>
      <c r="O178" s="215"/>
      <c r="P178" s="216">
        <f>P179+P262+P265+P320+P325+P340+P357</f>
        <v>0</v>
      </c>
      <c r="Q178" s="215"/>
      <c r="R178" s="216">
        <f>R179+R262+R265+R320+R325+R340+R357</f>
        <v>18.448048919999998</v>
      </c>
      <c r="S178" s="215"/>
      <c r="T178" s="217">
        <f>T179+T262+T265+T320+T325+T340+T357</f>
        <v>11.626108369999999</v>
      </c>
      <c r="AR178" s="218" t="s">
        <v>86</v>
      </c>
      <c r="AT178" s="219" t="s">
        <v>75</v>
      </c>
      <c r="AU178" s="219" t="s">
        <v>76</v>
      </c>
      <c r="AY178" s="218" t="s">
        <v>129</v>
      </c>
      <c r="BK178" s="220">
        <f>BK179+BK262+BK265+BK320+BK325+BK340+BK357</f>
        <v>0</v>
      </c>
    </row>
    <row r="179" s="11" customFormat="1" ht="22.8" customHeight="1">
      <c r="B179" s="207"/>
      <c r="C179" s="208"/>
      <c r="D179" s="209" t="s">
        <v>75</v>
      </c>
      <c r="E179" s="221" t="s">
        <v>237</v>
      </c>
      <c r="F179" s="221" t="s">
        <v>238</v>
      </c>
      <c r="G179" s="208"/>
      <c r="H179" s="208"/>
      <c r="I179" s="211"/>
      <c r="J179" s="222">
        <f>BK179</f>
        <v>0</v>
      </c>
      <c r="K179" s="208"/>
      <c r="L179" s="213"/>
      <c r="M179" s="214"/>
      <c r="N179" s="215"/>
      <c r="O179" s="215"/>
      <c r="P179" s="216">
        <f>SUM(P180:P261)</f>
        <v>0</v>
      </c>
      <c r="Q179" s="215"/>
      <c r="R179" s="216">
        <f>SUM(R180:R261)</f>
        <v>4.4234638999999998</v>
      </c>
      <c r="S179" s="215"/>
      <c r="T179" s="217">
        <f>SUM(T180:T261)</f>
        <v>2.1321859999999999</v>
      </c>
      <c r="AR179" s="218" t="s">
        <v>86</v>
      </c>
      <c r="AT179" s="219" t="s">
        <v>75</v>
      </c>
      <c r="AU179" s="219" t="s">
        <v>84</v>
      </c>
      <c r="AY179" s="218" t="s">
        <v>129</v>
      </c>
      <c r="BK179" s="220">
        <f>SUM(BK180:BK261)</f>
        <v>0</v>
      </c>
    </row>
    <row r="180" s="1" customFormat="1" ht="24" customHeight="1">
      <c r="B180" s="38"/>
      <c r="C180" s="223" t="s">
        <v>7</v>
      </c>
      <c r="D180" s="223" t="s">
        <v>132</v>
      </c>
      <c r="E180" s="224" t="s">
        <v>239</v>
      </c>
      <c r="F180" s="225" t="s">
        <v>240</v>
      </c>
      <c r="G180" s="226" t="s">
        <v>135</v>
      </c>
      <c r="H180" s="227">
        <v>435.13999999999999</v>
      </c>
      <c r="I180" s="228"/>
      <c r="J180" s="229">
        <f>ROUND(I180*H180,2)</f>
        <v>0</v>
      </c>
      <c r="K180" s="225" t="s">
        <v>136</v>
      </c>
      <c r="L180" s="43"/>
      <c r="M180" s="230" t="s">
        <v>1</v>
      </c>
      <c r="N180" s="231" t="s">
        <v>41</v>
      </c>
      <c r="O180" s="86"/>
      <c r="P180" s="232">
        <f>O180*H180</f>
        <v>0</v>
      </c>
      <c r="Q180" s="232">
        <v>0</v>
      </c>
      <c r="R180" s="232">
        <f>Q180*H180</f>
        <v>0</v>
      </c>
      <c r="S180" s="232">
        <v>0.0014</v>
      </c>
      <c r="T180" s="233">
        <f>S180*H180</f>
        <v>0.60919599999999996</v>
      </c>
      <c r="AR180" s="234" t="s">
        <v>212</v>
      </c>
      <c r="AT180" s="234" t="s">
        <v>132</v>
      </c>
      <c r="AU180" s="234" t="s">
        <v>86</v>
      </c>
      <c r="AY180" s="17" t="s">
        <v>129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7" t="s">
        <v>84</v>
      </c>
      <c r="BK180" s="235">
        <f>ROUND(I180*H180,2)</f>
        <v>0</v>
      </c>
      <c r="BL180" s="17" t="s">
        <v>212</v>
      </c>
      <c r="BM180" s="234" t="s">
        <v>241</v>
      </c>
    </row>
    <row r="181" s="15" customFormat="1">
      <c r="B181" s="270"/>
      <c r="C181" s="271"/>
      <c r="D181" s="238" t="s">
        <v>139</v>
      </c>
      <c r="E181" s="272" t="s">
        <v>1</v>
      </c>
      <c r="F181" s="273" t="s">
        <v>242</v>
      </c>
      <c r="G181" s="271"/>
      <c r="H181" s="272" t="s">
        <v>1</v>
      </c>
      <c r="I181" s="274"/>
      <c r="J181" s="271"/>
      <c r="K181" s="271"/>
      <c r="L181" s="275"/>
      <c r="M181" s="276"/>
      <c r="N181" s="277"/>
      <c r="O181" s="277"/>
      <c r="P181" s="277"/>
      <c r="Q181" s="277"/>
      <c r="R181" s="277"/>
      <c r="S181" s="277"/>
      <c r="T181" s="278"/>
      <c r="AT181" s="279" t="s">
        <v>139</v>
      </c>
      <c r="AU181" s="279" t="s">
        <v>86</v>
      </c>
      <c r="AV181" s="15" t="s">
        <v>84</v>
      </c>
      <c r="AW181" s="15" t="s">
        <v>32</v>
      </c>
      <c r="AX181" s="15" t="s">
        <v>76</v>
      </c>
      <c r="AY181" s="279" t="s">
        <v>129</v>
      </c>
    </row>
    <row r="182" s="15" customFormat="1">
      <c r="B182" s="270"/>
      <c r="C182" s="271"/>
      <c r="D182" s="238" t="s">
        <v>139</v>
      </c>
      <c r="E182" s="272" t="s">
        <v>1</v>
      </c>
      <c r="F182" s="273" t="s">
        <v>243</v>
      </c>
      <c r="G182" s="271"/>
      <c r="H182" s="272" t="s">
        <v>1</v>
      </c>
      <c r="I182" s="274"/>
      <c r="J182" s="271"/>
      <c r="K182" s="271"/>
      <c r="L182" s="275"/>
      <c r="M182" s="276"/>
      <c r="N182" s="277"/>
      <c r="O182" s="277"/>
      <c r="P182" s="277"/>
      <c r="Q182" s="277"/>
      <c r="R182" s="277"/>
      <c r="S182" s="277"/>
      <c r="T182" s="278"/>
      <c r="AT182" s="279" t="s">
        <v>139</v>
      </c>
      <c r="AU182" s="279" t="s">
        <v>86</v>
      </c>
      <c r="AV182" s="15" t="s">
        <v>84</v>
      </c>
      <c r="AW182" s="15" t="s">
        <v>32</v>
      </c>
      <c r="AX182" s="15" t="s">
        <v>76</v>
      </c>
      <c r="AY182" s="279" t="s">
        <v>129</v>
      </c>
    </row>
    <row r="183" s="12" customFormat="1">
      <c r="B183" s="236"/>
      <c r="C183" s="237"/>
      <c r="D183" s="238" t="s">
        <v>139</v>
      </c>
      <c r="E183" s="239" t="s">
        <v>1</v>
      </c>
      <c r="F183" s="240" t="s">
        <v>244</v>
      </c>
      <c r="G183" s="237"/>
      <c r="H183" s="241">
        <v>106.56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139</v>
      </c>
      <c r="AU183" s="247" t="s">
        <v>86</v>
      </c>
      <c r="AV183" s="12" t="s">
        <v>86</v>
      </c>
      <c r="AW183" s="12" t="s">
        <v>32</v>
      </c>
      <c r="AX183" s="12" t="s">
        <v>76</v>
      </c>
      <c r="AY183" s="247" t="s">
        <v>129</v>
      </c>
    </row>
    <row r="184" s="12" customFormat="1">
      <c r="B184" s="236"/>
      <c r="C184" s="237"/>
      <c r="D184" s="238" t="s">
        <v>139</v>
      </c>
      <c r="E184" s="239" t="s">
        <v>1</v>
      </c>
      <c r="F184" s="240" t="s">
        <v>245</v>
      </c>
      <c r="G184" s="237"/>
      <c r="H184" s="241">
        <v>51.409999999999997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139</v>
      </c>
      <c r="AU184" s="247" t="s">
        <v>86</v>
      </c>
      <c r="AV184" s="12" t="s">
        <v>86</v>
      </c>
      <c r="AW184" s="12" t="s">
        <v>32</v>
      </c>
      <c r="AX184" s="12" t="s">
        <v>76</v>
      </c>
      <c r="AY184" s="247" t="s">
        <v>129</v>
      </c>
    </row>
    <row r="185" s="12" customFormat="1">
      <c r="B185" s="236"/>
      <c r="C185" s="237"/>
      <c r="D185" s="238" t="s">
        <v>139</v>
      </c>
      <c r="E185" s="239" t="s">
        <v>1</v>
      </c>
      <c r="F185" s="240" t="s">
        <v>246</v>
      </c>
      <c r="G185" s="237"/>
      <c r="H185" s="241">
        <v>-14.699999999999999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139</v>
      </c>
      <c r="AU185" s="247" t="s">
        <v>86</v>
      </c>
      <c r="AV185" s="12" t="s">
        <v>86</v>
      </c>
      <c r="AW185" s="12" t="s">
        <v>32</v>
      </c>
      <c r="AX185" s="12" t="s">
        <v>76</v>
      </c>
      <c r="AY185" s="247" t="s">
        <v>129</v>
      </c>
    </row>
    <row r="186" s="15" customFormat="1">
      <c r="B186" s="270"/>
      <c r="C186" s="271"/>
      <c r="D186" s="238" t="s">
        <v>139</v>
      </c>
      <c r="E186" s="272" t="s">
        <v>1</v>
      </c>
      <c r="F186" s="273" t="s">
        <v>247</v>
      </c>
      <c r="G186" s="271"/>
      <c r="H186" s="272" t="s">
        <v>1</v>
      </c>
      <c r="I186" s="274"/>
      <c r="J186" s="271"/>
      <c r="K186" s="271"/>
      <c r="L186" s="275"/>
      <c r="M186" s="276"/>
      <c r="N186" s="277"/>
      <c r="O186" s="277"/>
      <c r="P186" s="277"/>
      <c r="Q186" s="277"/>
      <c r="R186" s="277"/>
      <c r="S186" s="277"/>
      <c r="T186" s="278"/>
      <c r="AT186" s="279" t="s">
        <v>139</v>
      </c>
      <c r="AU186" s="279" t="s">
        <v>86</v>
      </c>
      <c r="AV186" s="15" t="s">
        <v>84</v>
      </c>
      <c r="AW186" s="15" t="s">
        <v>32</v>
      </c>
      <c r="AX186" s="15" t="s">
        <v>76</v>
      </c>
      <c r="AY186" s="279" t="s">
        <v>129</v>
      </c>
    </row>
    <row r="187" s="12" customFormat="1">
      <c r="B187" s="236"/>
      <c r="C187" s="237"/>
      <c r="D187" s="238" t="s">
        <v>139</v>
      </c>
      <c r="E187" s="239" t="s">
        <v>1</v>
      </c>
      <c r="F187" s="240" t="s">
        <v>248</v>
      </c>
      <c r="G187" s="237"/>
      <c r="H187" s="241">
        <v>272.565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139</v>
      </c>
      <c r="AU187" s="247" t="s">
        <v>86</v>
      </c>
      <c r="AV187" s="12" t="s">
        <v>86</v>
      </c>
      <c r="AW187" s="12" t="s">
        <v>32</v>
      </c>
      <c r="AX187" s="12" t="s">
        <v>76</v>
      </c>
      <c r="AY187" s="247" t="s">
        <v>129</v>
      </c>
    </row>
    <row r="188" s="12" customFormat="1">
      <c r="B188" s="236"/>
      <c r="C188" s="237"/>
      <c r="D188" s="238" t="s">
        <v>139</v>
      </c>
      <c r="E188" s="239" t="s">
        <v>1</v>
      </c>
      <c r="F188" s="240" t="s">
        <v>249</v>
      </c>
      <c r="G188" s="237"/>
      <c r="H188" s="241">
        <v>57.524999999999999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139</v>
      </c>
      <c r="AU188" s="247" t="s">
        <v>86</v>
      </c>
      <c r="AV188" s="12" t="s">
        <v>86</v>
      </c>
      <c r="AW188" s="12" t="s">
        <v>32</v>
      </c>
      <c r="AX188" s="12" t="s">
        <v>76</v>
      </c>
      <c r="AY188" s="247" t="s">
        <v>129</v>
      </c>
    </row>
    <row r="189" s="12" customFormat="1">
      <c r="B189" s="236"/>
      <c r="C189" s="237"/>
      <c r="D189" s="238" t="s">
        <v>139</v>
      </c>
      <c r="E189" s="239" t="s">
        <v>1</v>
      </c>
      <c r="F189" s="240" t="s">
        <v>250</v>
      </c>
      <c r="G189" s="237"/>
      <c r="H189" s="241">
        <v>-38.219999999999999</v>
      </c>
      <c r="I189" s="242"/>
      <c r="J189" s="237"/>
      <c r="K189" s="237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139</v>
      </c>
      <c r="AU189" s="247" t="s">
        <v>86</v>
      </c>
      <c r="AV189" s="12" t="s">
        <v>86</v>
      </c>
      <c r="AW189" s="12" t="s">
        <v>32</v>
      </c>
      <c r="AX189" s="12" t="s">
        <v>76</v>
      </c>
      <c r="AY189" s="247" t="s">
        <v>129</v>
      </c>
    </row>
    <row r="190" s="13" customFormat="1">
      <c r="B190" s="248"/>
      <c r="C190" s="249"/>
      <c r="D190" s="238" t="s">
        <v>139</v>
      </c>
      <c r="E190" s="250" t="s">
        <v>1</v>
      </c>
      <c r="F190" s="251" t="s">
        <v>141</v>
      </c>
      <c r="G190" s="249"/>
      <c r="H190" s="252">
        <v>435.13999999999999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139</v>
      </c>
      <c r="AU190" s="258" t="s">
        <v>86</v>
      </c>
      <c r="AV190" s="13" t="s">
        <v>137</v>
      </c>
      <c r="AW190" s="13" t="s">
        <v>32</v>
      </c>
      <c r="AX190" s="13" t="s">
        <v>84</v>
      </c>
      <c r="AY190" s="258" t="s">
        <v>129</v>
      </c>
    </row>
    <row r="191" s="1" customFormat="1" ht="24" customHeight="1">
      <c r="B191" s="38"/>
      <c r="C191" s="223" t="s">
        <v>251</v>
      </c>
      <c r="D191" s="223" t="s">
        <v>132</v>
      </c>
      <c r="E191" s="224" t="s">
        <v>252</v>
      </c>
      <c r="F191" s="225" t="s">
        <v>253</v>
      </c>
      <c r="G191" s="226" t="s">
        <v>135</v>
      </c>
      <c r="H191" s="227">
        <v>435.13999999999999</v>
      </c>
      <c r="I191" s="228"/>
      <c r="J191" s="229">
        <f>ROUND(I191*H191,2)</f>
        <v>0</v>
      </c>
      <c r="K191" s="225" t="s">
        <v>136</v>
      </c>
      <c r="L191" s="43"/>
      <c r="M191" s="230" t="s">
        <v>1</v>
      </c>
      <c r="N191" s="231" t="s">
        <v>41</v>
      </c>
      <c r="O191" s="86"/>
      <c r="P191" s="232">
        <f>O191*H191</f>
        <v>0</v>
      </c>
      <c r="Q191" s="232">
        <v>0</v>
      </c>
      <c r="R191" s="232">
        <f>Q191*H191</f>
        <v>0</v>
      </c>
      <c r="S191" s="232">
        <v>0.00175</v>
      </c>
      <c r="T191" s="233">
        <f>S191*H191</f>
        <v>0.76149500000000003</v>
      </c>
      <c r="AR191" s="234" t="s">
        <v>212</v>
      </c>
      <c r="AT191" s="234" t="s">
        <v>132</v>
      </c>
      <c r="AU191" s="234" t="s">
        <v>86</v>
      </c>
      <c r="AY191" s="17" t="s">
        <v>129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7" t="s">
        <v>84</v>
      </c>
      <c r="BK191" s="235">
        <f>ROUND(I191*H191,2)</f>
        <v>0</v>
      </c>
      <c r="BL191" s="17" t="s">
        <v>212</v>
      </c>
      <c r="BM191" s="234" t="s">
        <v>254</v>
      </c>
    </row>
    <row r="192" s="15" customFormat="1">
      <c r="B192" s="270"/>
      <c r="C192" s="271"/>
      <c r="D192" s="238" t="s">
        <v>139</v>
      </c>
      <c r="E192" s="272" t="s">
        <v>1</v>
      </c>
      <c r="F192" s="273" t="s">
        <v>255</v>
      </c>
      <c r="G192" s="271"/>
      <c r="H192" s="272" t="s">
        <v>1</v>
      </c>
      <c r="I192" s="274"/>
      <c r="J192" s="271"/>
      <c r="K192" s="271"/>
      <c r="L192" s="275"/>
      <c r="M192" s="276"/>
      <c r="N192" s="277"/>
      <c r="O192" s="277"/>
      <c r="P192" s="277"/>
      <c r="Q192" s="277"/>
      <c r="R192" s="277"/>
      <c r="S192" s="277"/>
      <c r="T192" s="278"/>
      <c r="AT192" s="279" t="s">
        <v>139</v>
      </c>
      <c r="AU192" s="279" t="s">
        <v>86</v>
      </c>
      <c r="AV192" s="15" t="s">
        <v>84</v>
      </c>
      <c r="AW192" s="15" t="s">
        <v>32</v>
      </c>
      <c r="AX192" s="15" t="s">
        <v>76</v>
      </c>
      <c r="AY192" s="279" t="s">
        <v>129</v>
      </c>
    </row>
    <row r="193" s="15" customFormat="1">
      <c r="B193" s="270"/>
      <c r="C193" s="271"/>
      <c r="D193" s="238" t="s">
        <v>139</v>
      </c>
      <c r="E193" s="272" t="s">
        <v>1</v>
      </c>
      <c r="F193" s="273" t="s">
        <v>243</v>
      </c>
      <c r="G193" s="271"/>
      <c r="H193" s="272" t="s">
        <v>1</v>
      </c>
      <c r="I193" s="274"/>
      <c r="J193" s="271"/>
      <c r="K193" s="271"/>
      <c r="L193" s="275"/>
      <c r="M193" s="276"/>
      <c r="N193" s="277"/>
      <c r="O193" s="277"/>
      <c r="P193" s="277"/>
      <c r="Q193" s="277"/>
      <c r="R193" s="277"/>
      <c r="S193" s="277"/>
      <c r="T193" s="278"/>
      <c r="AT193" s="279" t="s">
        <v>139</v>
      </c>
      <c r="AU193" s="279" t="s">
        <v>86</v>
      </c>
      <c r="AV193" s="15" t="s">
        <v>84</v>
      </c>
      <c r="AW193" s="15" t="s">
        <v>32</v>
      </c>
      <c r="AX193" s="15" t="s">
        <v>76</v>
      </c>
      <c r="AY193" s="279" t="s">
        <v>129</v>
      </c>
    </row>
    <row r="194" s="12" customFormat="1">
      <c r="B194" s="236"/>
      <c r="C194" s="237"/>
      <c r="D194" s="238" t="s">
        <v>139</v>
      </c>
      <c r="E194" s="239" t="s">
        <v>1</v>
      </c>
      <c r="F194" s="240" t="s">
        <v>244</v>
      </c>
      <c r="G194" s="237"/>
      <c r="H194" s="241">
        <v>106.56</v>
      </c>
      <c r="I194" s="242"/>
      <c r="J194" s="237"/>
      <c r="K194" s="237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139</v>
      </c>
      <c r="AU194" s="247" t="s">
        <v>86</v>
      </c>
      <c r="AV194" s="12" t="s">
        <v>86</v>
      </c>
      <c r="AW194" s="12" t="s">
        <v>32</v>
      </c>
      <c r="AX194" s="12" t="s">
        <v>76</v>
      </c>
      <c r="AY194" s="247" t="s">
        <v>129</v>
      </c>
    </row>
    <row r="195" s="12" customFormat="1">
      <c r="B195" s="236"/>
      <c r="C195" s="237"/>
      <c r="D195" s="238" t="s">
        <v>139</v>
      </c>
      <c r="E195" s="239" t="s">
        <v>1</v>
      </c>
      <c r="F195" s="240" t="s">
        <v>245</v>
      </c>
      <c r="G195" s="237"/>
      <c r="H195" s="241">
        <v>51.409999999999997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139</v>
      </c>
      <c r="AU195" s="247" t="s">
        <v>86</v>
      </c>
      <c r="AV195" s="12" t="s">
        <v>86</v>
      </c>
      <c r="AW195" s="12" t="s">
        <v>32</v>
      </c>
      <c r="AX195" s="12" t="s">
        <v>76</v>
      </c>
      <c r="AY195" s="247" t="s">
        <v>129</v>
      </c>
    </row>
    <row r="196" s="12" customFormat="1">
      <c r="B196" s="236"/>
      <c r="C196" s="237"/>
      <c r="D196" s="238" t="s">
        <v>139</v>
      </c>
      <c r="E196" s="239" t="s">
        <v>1</v>
      </c>
      <c r="F196" s="240" t="s">
        <v>246</v>
      </c>
      <c r="G196" s="237"/>
      <c r="H196" s="241">
        <v>-14.699999999999999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139</v>
      </c>
      <c r="AU196" s="247" t="s">
        <v>86</v>
      </c>
      <c r="AV196" s="12" t="s">
        <v>86</v>
      </c>
      <c r="AW196" s="12" t="s">
        <v>32</v>
      </c>
      <c r="AX196" s="12" t="s">
        <v>76</v>
      </c>
      <c r="AY196" s="247" t="s">
        <v>129</v>
      </c>
    </row>
    <row r="197" s="15" customFormat="1">
      <c r="B197" s="270"/>
      <c r="C197" s="271"/>
      <c r="D197" s="238" t="s">
        <v>139</v>
      </c>
      <c r="E197" s="272" t="s">
        <v>1</v>
      </c>
      <c r="F197" s="273" t="s">
        <v>247</v>
      </c>
      <c r="G197" s="271"/>
      <c r="H197" s="272" t="s">
        <v>1</v>
      </c>
      <c r="I197" s="274"/>
      <c r="J197" s="271"/>
      <c r="K197" s="271"/>
      <c r="L197" s="275"/>
      <c r="M197" s="276"/>
      <c r="N197" s="277"/>
      <c r="O197" s="277"/>
      <c r="P197" s="277"/>
      <c r="Q197" s="277"/>
      <c r="R197" s="277"/>
      <c r="S197" s="277"/>
      <c r="T197" s="278"/>
      <c r="AT197" s="279" t="s">
        <v>139</v>
      </c>
      <c r="AU197" s="279" t="s">
        <v>86</v>
      </c>
      <c r="AV197" s="15" t="s">
        <v>84</v>
      </c>
      <c r="AW197" s="15" t="s">
        <v>32</v>
      </c>
      <c r="AX197" s="15" t="s">
        <v>76</v>
      </c>
      <c r="AY197" s="279" t="s">
        <v>129</v>
      </c>
    </row>
    <row r="198" s="12" customFormat="1">
      <c r="B198" s="236"/>
      <c r="C198" s="237"/>
      <c r="D198" s="238" t="s">
        <v>139</v>
      </c>
      <c r="E198" s="239" t="s">
        <v>1</v>
      </c>
      <c r="F198" s="240" t="s">
        <v>248</v>
      </c>
      <c r="G198" s="237"/>
      <c r="H198" s="241">
        <v>272.565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139</v>
      </c>
      <c r="AU198" s="247" t="s">
        <v>86</v>
      </c>
      <c r="AV198" s="12" t="s">
        <v>86</v>
      </c>
      <c r="AW198" s="12" t="s">
        <v>32</v>
      </c>
      <c r="AX198" s="12" t="s">
        <v>76</v>
      </c>
      <c r="AY198" s="247" t="s">
        <v>129</v>
      </c>
    </row>
    <row r="199" s="12" customFormat="1">
      <c r="B199" s="236"/>
      <c r="C199" s="237"/>
      <c r="D199" s="238" t="s">
        <v>139</v>
      </c>
      <c r="E199" s="239" t="s">
        <v>1</v>
      </c>
      <c r="F199" s="240" t="s">
        <v>249</v>
      </c>
      <c r="G199" s="237"/>
      <c r="H199" s="241">
        <v>57.524999999999999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139</v>
      </c>
      <c r="AU199" s="247" t="s">
        <v>86</v>
      </c>
      <c r="AV199" s="12" t="s">
        <v>86</v>
      </c>
      <c r="AW199" s="12" t="s">
        <v>32</v>
      </c>
      <c r="AX199" s="12" t="s">
        <v>76</v>
      </c>
      <c r="AY199" s="247" t="s">
        <v>129</v>
      </c>
    </row>
    <row r="200" s="12" customFormat="1">
      <c r="B200" s="236"/>
      <c r="C200" s="237"/>
      <c r="D200" s="238" t="s">
        <v>139</v>
      </c>
      <c r="E200" s="239" t="s">
        <v>1</v>
      </c>
      <c r="F200" s="240" t="s">
        <v>250</v>
      </c>
      <c r="G200" s="237"/>
      <c r="H200" s="241">
        <v>-38.219999999999999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139</v>
      </c>
      <c r="AU200" s="247" t="s">
        <v>86</v>
      </c>
      <c r="AV200" s="12" t="s">
        <v>86</v>
      </c>
      <c r="AW200" s="12" t="s">
        <v>32</v>
      </c>
      <c r="AX200" s="12" t="s">
        <v>76</v>
      </c>
      <c r="AY200" s="247" t="s">
        <v>129</v>
      </c>
    </row>
    <row r="201" s="13" customFormat="1">
      <c r="B201" s="248"/>
      <c r="C201" s="249"/>
      <c r="D201" s="238" t="s">
        <v>139</v>
      </c>
      <c r="E201" s="250" t="s">
        <v>1</v>
      </c>
      <c r="F201" s="251" t="s">
        <v>141</v>
      </c>
      <c r="G201" s="249"/>
      <c r="H201" s="252">
        <v>435.13999999999999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AT201" s="258" t="s">
        <v>139</v>
      </c>
      <c r="AU201" s="258" t="s">
        <v>86</v>
      </c>
      <c r="AV201" s="13" t="s">
        <v>137</v>
      </c>
      <c r="AW201" s="13" t="s">
        <v>32</v>
      </c>
      <c r="AX201" s="13" t="s">
        <v>84</v>
      </c>
      <c r="AY201" s="258" t="s">
        <v>129</v>
      </c>
    </row>
    <row r="202" s="1" customFormat="1" ht="16.5" customHeight="1">
      <c r="B202" s="38"/>
      <c r="C202" s="223" t="s">
        <v>256</v>
      </c>
      <c r="D202" s="223" t="s">
        <v>132</v>
      </c>
      <c r="E202" s="224" t="s">
        <v>257</v>
      </c>
      <c r="F202" s="225" t="s">
        <v>258</v>
      </c>
      <c r="G202" s="226" t="s">
        <v>135</v>
      </c>
      <c r="H202" s="227">
        <v>435.13999999999999</v>
      </c>
      <c r="I202" s="228"/>
      <c r="J202" s="229">
        <f>ROUND(I202*H202,2)</f>
        <v>0</v>
      </c>
      <c r="K202" s="225" t="s">
        <v>1</v>
      </c>
      <c r="L202" s="43"/>
      <c r="M202" s="230" t="s">
        <v>1</v>
      </c>
      <c r="N202" s="231" t="s">
        <v>41</v>
      </c>
      <c r="O202" s="86"/>
      <c r="P202" s="232">
        <f>O202*H202</f>
        <v>0</v>
      </c>
      <c r="Q202" s="232">
        <v>0</v>
      </c>
      <c r="R202" s="232">
        <f>Q202*H202</f>
        <v>0</v>
      </c>
      <c r="S202" s="232">
        <v>0.00175</v>
      </c>
      <c r="T202" s="233">
        <f>S202*H202</f>
        <v>0.76149500000000003</v>
      </c>
      <c r="AR202" s="234" t="s">
        <v>212</v>
      </c>
      <c r="AT202" s="234" t="s">
        <v>132</v>
      </c>
      <c r="AU202" s="234" t="s">
        <v>86</v>
      </c>
      <c r="AY202" s="17" t="s">
        <v>129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7" t="s">
        <v>84</v>
      </c>
      <c r="BK202" s="235">
        <f>ROUND(I202*H202,2)</f>
        <v>0</v>
      </c>
      <c r="BL202" s="17" t="s">
        <v>212</v>
      </c>
      <c r="BM202" s="234" t="s">
        <v>259</v>
      </c>
    </row>
    <row r="203" s="1" customFormat="1">
      <c r="B203" s="38"/>
      <c r="C203" s="39"/>
      <c r="D203" s="238" t="s">
        <v>260</v>
      </c>
      <c r="E203" s="39"/>
      <c r="F203" s="280" t="s">
        <v>261</v>
      </c>
      <c r="G203" s="39"/>
      <c r="H203" s="39"/>
      <c r="I203" s="139"/>
      <c r="J203" s="39"/>
      <c r="K203" s="39"/>
      <c r="L203" s="43"/>
      <c r="M203" s="281"/>
      <c r="N203" s="86"/>
      <c r="O203" s="86"/>
      <c r="P203" s="86"/>
      <c r="Q203" s="86"/>
      <c r="R203" s="86"/>
      <c r="S203" s="86"/>
      <c r="T203" s="87"/>
      <c r="AT203" s="17" t="s">
        <v>260</v>
      </c>
      <c r="AU203" s="17" t="s">
        <v>86</v>
      </c>
    </row>
    <row r="204" s="15" customFormat="1">
      <c r="B204" s="270"/>
      <c r="C204" s="271"/>
      <c r="D204" s="238" t="s">
        <v>139</v>
      </c>
      <c r="E204" s="272" t="s">
        <v>1</v>
      </c>
      <c r="F204" s="273" t="s">
        <v>262</v>
      </c>
      <c r="G204" s="271"/>
      <c r="H204" s="272" t="s">
        <v>1</v>
      </c>
      <c r="I204" s="274"/>
      <c r="J204" s="271"/>
      <c r="K204" s="271"/>
      <c r="L204" s="275"/>
      <c r="M204" s="276"/>
      <c r="N204" s="277"/>
      <c r="O204" s="277"/>
      <c r="P204" s="277"/>
      <c r="Q204" s="277"/>
      <c r="R204" s="277"/>
      <c r="S204" s="277"/>
      <c r="T204" s="278"/>
      <c r="AT204" s="279" t="s">
        <v>139</v>
      </c>
      <c r="AU204" s="279" t="s">
        <v>86</v>
      </c>
      <c r="AV204" s="15" t="s">
        <v>84</v>
      </c>
      <c r="AW204" s="15" t="s">
        <v>32</v>
      </c>
      <c r="AX204" s="15" t="s">
        <v>76</v>
      </c>
      <c r="AY204" s="279" t="s">
        <v>129</v>
      </c>
    </row>
    <row r="205" s="15" customFormat="1">
      <c r="B205" s="270"/>
      <c r="C205" s="271"/>
      <c r="D205" s="238" t="s">
        <v>139</v>
      </c>
      <c r="E205" s="272" t="s">
        <v>1</v>
      </c>
      <c r="F205" s="273" t="s">
        <v>243</v>
      </c>
      <c r="G205" s="271"/>
      <c r="H205" s="272" t="s">
        <v>1</v>
      </c>
      <c r="I205" s="274"/>
      <c r="J205" s="271"/>
      <c r="K205" s="271"/>
      <c r="L205" s="275"/>
      <c r="M205" s="276"/>
      <c r="N205" s="277"/>
      <c r="O205" s="277"/>
      <c r="P205" s="277"/>
      <c r="Q205" s="277"/>
      <c r="R205" s="277"/>
      <c r="S205" s="277"/>
      <c r="T205" s="278"/>
      <c r="AT205" s="279" t="s">
        <v>139</v>
      </c>
      <c r="AU205" s="279" t="s">
        <v>86</v>
      </c>
      <c r="AV205" s="15" t="s">
        <v>84</v>
      </c>
      <c r="AW205" s="15" t="s">
        <v>32</v>
      </c>
      <c r="AX205" s="15" t="s">
        <v>76</v>
      </c>
      <c r="AY205" s="279" t="s">
        <v>129</v>
      </c>
    </row>
    <row r="206" s="12" customFormat="1">
      <c r="B206" s="236"/>
      <c r="C206" s="237"/>
      <c r="D206" s="238" t="s">
        <v>139</v>
      </c>
      <c r="E206" s="239" t="s">
        <v>1</v>
      </c>
      <c r="F206" s="240" t="s">
        <v>244</v>
      </c>
      <c r="G206" s="237"/>
      <c r="H206" s="241">
        <v>106.56</v>
      </c>
      <c r="I206" s="242"/>
      <c r="J206" s="237"/>
      <c r="K206" s="237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139</v>
      </c>
      <c r="AU206" s="247" t="s">
        <v>86</v>
      </c>
      <c r="AV206" s="12" t="s">
        <v>86</v>
      </c>
      <c r="AW206" s="12" t="s">
        <v>32</v>
      </c>
      <c r="AX206" s="12" t="s">
        <v>76</v>
      </c>
      <c r="AY206" s="247" t="s">
        <v>129</v>
      </c>
    </row>
    <row r="207" s="12" customFormat="1">
      <c r="B207" s="236"/>
      <c r="C207" s="237"/>
      <c r="D207" s="238" t="s">
        <v>139</v>
      </c>
      <c r="E207" s="239" t="s">
        <v>1</v>
      </c>
      <c r="F207" s="240" t="s">
        <v>245</v>
      </c>
      <c r="G207" s="237"/>
      <c r="H207" s="241">
        <v>51.409999999999997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139</v>
      </c>
      <c r="AU207" s="247" t="s">
        <v>86</v>
      </c>
      <c r="AV207" s="12" t="s">
        <v>86</v>
      </c>
      <c r="AW207" s="12" t="s">
        <v>32</v>
      </c>
      <c r="AX207" s="12" t="s">
        <v>76</v>
      </c>
      <c r="AY207" s="247" t="s">
        <v>129</v>
      </c>
    </row>
    <row r="208" s="12" customFormat="1">
      <c r="B208" s="236"/>
      <c r="C208" s="237"/>
      <c r="D208" s="238" t="s">
        <v>139</v>
      </c>
      <c r="E208" s="239" t="s">
        <v>1</v>
      </c>
      <c r="F208" s="240" t="s">
        <v>246</v>
      </c>
      <c r="G208" s="237"/>
      <c r="H208" s="241">
        <v>-14.699999999999999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139</v>
      </c>
      <c r="AU208" s="247" t="s">
        <v>86</v>
      </c>
      <c r="AV208" s="12" t="s">
        <v>86</v>
      </c>
      <c r="AW208" s="12" t="s">
        <v>32</v>
      </c>
      <c r="AX208" s="12" t="s">
        <v>76</v>
      </c>
      <c r="AY208" s="247" t="s">
        <v>129</v>
      </c>
    </row>
    <row r="209" s="15" customFormat="1">
      <c r="B209" s="270"/>
      <c r="C209" s="271"/>
      <c r="D209" s="238" t="s">
        <v>139</v>
      </c>
      <c r="E209" s="272" t="s">
        <v>1</v>
      </c>
      <c r="F209" s="273" t="s">
        <v>247</v>
      </c>
      <c r="G209" s="271"/>
      <c r="H209" s="272" t="s">
        <v>1</v>
      </c>
      <c r="I209" s="274"/>
      <c r="J209" s="271"/>
      <c r="K209" s="271"/>
      <c r="L209" s="275"/>
      <c r="M209" s="276"/>
      <c r="N209" s="277"/>
      <c r="O209" s="277"/>
      <c r="P209" s="277"/>
      <c r="Q209" s="277"/>
      <c r="R209" s="277"/>
      <c r="S209" s="277"/>
      <c r="T209" s="278"/>
      <c r="AT209" s="279" t="s">
        <v>139</v>
      </c>
      <c r="AU209" s="279" t="s">
        <v>86</v>
      </c>
      <c r="AV209" s="15" t="s">
        <v>84</v>
      </c>
      <c r="AW209" s="15" t="s">
        <v>32</v>
      </c>
      <c r="AX209" s="15" t="s">
        <v>76</v>
      </c>
      <c r="AY209" s="279" t="s">
        <v>129</v>
      </c>
    </row>
    <row r="210" s="12" customFormat="1">
      <c r="B210" s="236"/>
      <c r="C210" s="237"/>
      <c r="D210" s="238" t="s">
        <v>139</v>
      </c>
      <c r="E210" s="239" t="s">
        <v>1</v>
      </c>
      <c r="F210" s="240" t="s">
        <v>248</v>
      </c>
      <c r="G210" s="237"/>
      <c r="H210" s="241">
        <v>272.565</v>
      </c>
      <c r="I210" s="242"/>
      <c r="J210" s="237"/>
      <c r="K210" s="237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139</v>
      </c>
      <c r="AU210" s="247" t="s">
        <v>86</v>
      </c>
      <c r="AV210" s="12" t="s">
        <v>86</v>
      </c>
      <c r="AW210" s="12" t="s">
        <v>32</v>
      </c>
      <c r="AX210" s="12" t="s">
        <v>76</v>
      </c>
      <c r="AY210" s="247" t="s">
        <v>129</v>
      </c>
    </row>
    <row r="211" s="12" customFormat="1">
      <c r="B211" s="236"/>
      <c r="C211" s="237"/>
      <c r="D211" s="238" t="s">
        <v>139</v>
      </c>
      <c r="E211" s="239" t="s">
        <v>1</v>
      </c>
      <c r="F211" s="240" t="s">
        <v>249</v>
      </c>
      <c r="G211" s="237"/>
      <c r="H211" s="241">
        <v>57.524999999999999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139</v>
      </c>
      <c r="AU211" s="247" t="s">
        <v>86</v>
      </c>
      <c r="AV211" s="12" t="s">
        <v>86</v>
      </c>
      <c r="AW211" s="12" t="s">
        <v>32</v>
      </c>
      <c r="AX211" s="12" t="s">
        <v>76</v>
      </c>
      <c r="AY211" s="247" t="s">
        <v>129</v>
      </c>
    </row>
    <row r="212" s="12" customFormat="1">
      <c r="B212" s="236"/>
      <c r="C212" s="237"/>
      <c r="D212" s="238" t="s">
        <v>139</v>
      </c>
      <c r="E212" s="239" t="s">
        <v>1</v>
      </c>
      <c r="F212" s="240" t="s">
        <v>250</v>
      </c>
      <c r="G212" s="237"/>
      <c r="H212" s="241">
        <v>-38.219999999999999</v>
      </c>
      <c r="I212" s="242"/>
      <c r="J212" s="237"/>
      <c r="K212" s="237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139</v>
      </c>
      <c r="AU212" s="247" t="s">
        <v>86</v>
      </c>
      <c r="AV212" s="12" t="s">
        <v>86</v>
      </c>
      <c r="AW212" s="12" t="s">
        <v>32</v>
      </c>
      <c r="AX212" s="12" t="s">
        <v>76</v>
      </c>
      <c r="AY212" s="247" t="s">
        <v>129</v>
      </c>
    </row>
    <row r="213" s="13" customFormat="1">
      <c r="B213" s="248"/>
      <c r="C213" s="249"/>
      <c r="D213" s="238" t="s">
        <v>139</v>
      </c>
      <c r="E213" s="250" t="s">
        <v>1</v>
      </c>
      <c r="F213" s="251" t="s">
        <v>141</v>
      </c>
      <c r="G213" s="249"/>
      <c r="H213" s="252">
        <v>435.13999999999999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AT213" s="258" t="s">
        <v>139</v>
      </c>
      <c r="AU213" s="258" t="s">
        <v>86</v>
      </c>
      <c r="AV213" s="13" t="s">
        <v>137</v>
      </c>
      <c r="AW213" s="13" t="s">
        <v>32</v>
      </c>
      <c r="AX213" s="13" t="s">
        <v>84</v>
      </c>
      <c r="AY213" s="258" t="s">
        <v>129</v>
      </c>
    </row>
    <row r="214" s="1" customFormat="1" ht="24" customHeight="1">
      <c r="B214" s="38"/>
      <c r="C214" s="223" t="s">
        <v>263</v>
      </c>
      <c r="D214" s="223" t="s">
        <v>132</v>
      </c>
      <c r="E214" s="224" t="s">
        <v>264</v>
      </c>
      <c r="F214" s="225" t="s">
        <v>265</v>
      </c>
      <c r="G214" s="226" t="s">
        <v>135</v>
      </c>
      <c r="H214" s="227">
        <v>435.13999999999999</v>
      </c>
      <c r="I214" s="228"/>
      <c r="J214" s="229">
        <f>ROUND(I214*H214,2)</f>
        <v>0</v>
      </c>
      <c r="K214" s="225" t="s">
        <v>136</v>
      </c>
      <c r="L214" s="43"/>
      <c r="M214" s="230" t="s">
        <v>1</v>
      </c>
      <c r="N214" s="231" t="s">
        <v>41</v>
      </c>
      <c r="O214" s="86"/>
      <c r="P214" s="232">
        <f>O214*H214</f>
        <v>0</v>
      </c>
      <c r="Q214" s="232">
        <v>0.00029999999999999997</v>
      </c>
      <c r="R214" s="232">
        <f>Q214*H214</f>
        <v>0.13054199999999999</v>
      </c>
      <c r="S214" s="232">
        <v>0</v>
      </c>
      <c r="T214" s="233">
        <f>S214*H214</f>
        <v>0</v>
      </c>
      <c r="AR214" s="234" t="s">
        <v>212</v>
      </c>
      <c r="AT214" s="234" t="s">
        <v>132</v>
      </c>
      <c r="AU214" s="234" t="s">
        <v>86</v>
      </c>
      <c r="AY214" s="17" t="s">
        <v>129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7" t="s">
        <v>84</v>
      </c>
      <c r="BK214" s="235">
        <f>ROUND(I214*H214,2)</f>
        <v>0</v>
      </c>
      <c r="BL214" s="17" t="s">
        <v>212</v>
      </c>
      <c r="BM214" s="234" t="s">
        <v>266</v>
      </c>
    </row>
    <row r="215" s="15" customFormat="1">
      <c r="B215" s="270"/>
      <c r="C215" s="271"/>
      <c r="D215" s="238" t="s">
        <v>139</v>
      </c>
      <c r="E215" s="272" t="s">
        <v>1</v>
      </c>
      <c r="F215" s="273" t="s">
        <v>267</v>
      </c>
      <c r="G215" s="271"/>
      <c r="H215" s="272" t="s">
        <v>1</v>
      </c>
      <c r="I215" s="274"/>
      <c r="J215" s="271"/>
      <c r="K215" s="271"/>
      <c r="L215" s="275"/>
      <c r="M215" s="276"/>
      <c r="N215" s="277"/>
      <c r="O215" s="277"/>
      <c r="P215" s="277"/>
      <c r="Q215" s="277"/>
      <c r="R215" s="277"/>
      <c r="S215" s="277"/>
      <c r="T215" s="278"/>
      <c r="AT215" s="279" t="s">
        <v>139</v>
      </c>
      <c r="AU215" s="279" t="s">
        <v>86</v>
      </c>
      <c r="AV215" s="15" t="s">
        <v>84</v>
      </c>
      <c r="AW215" s="15" t="s">
        <v>32</v>
      </c>
      <c r="AX215" s="15" t="s">
        <v>76</v>
      </c>
      <c r="AY215" s="279" t="s">
        <v>129</v>
      </c>
    </row>
    <row r="216" s="15" customFormat="1">
      <c r="B216" s="270"/>
      <c r="C216" s="271"/>
      <c r="D216" s="238" t="s">
        <v>139</v>
      </c>
      <c r="E216" s="272" t="s">
        <v>1</v>
      </c>
      <c r="F216" s="273" t="s">
        <v>243</v>
      </c>
      <c r="G216" s="271"/>
      <c r="H216" s="272" t="s">
        <v>1</v>
      </c>
      <c r="I216" s="274"/>
      <c r="J216" s="271"/>
      <c r="K216" s="271"/>
      <c r="L216" s="275"/>
      <c r="M216" s="276"/>
      <c r="N216" s="277"/>
      <c r="O216" s="277"/>
      <c r="P216" s="277"/>
      <c r="Q216" s="277"/>
      <c r="R216" s="277"/>
      <c r="S216" s="277"/>
      <c r="T216" s="278"/>
      <c r="AT216" s="279" t="s">
        <v>139</v>
      </c>
      <c r="AU216" s="279" t="s">
        <v>86</v>
      </c>
      <c r="AV216" s="15" t="s">
        <v>84</v>
      </c>
      <c r="AW216" s="15" t="s">
        <v>32</v>
      </c>
      <c r="AX216" s="15" t="s">
        <v>76</v>
      </c>
      <c r="AY216" s="279" t="s">
        <v>129</v>
      </c>
    </row>
    <row r="217" s="12" customFormat="1">
      <c r="B217" s="236"/>
      <c r="C217" s="237"/>
      <c r="D217" s="238" t="s">
        <v>139</v>
      </c>
      <c r="E217" s="239" t="s">
        <v>1</v>
      </c>
      <c r="F217" s="240" t="s">
        <v>244</v>
      </c>
      <c r="G217" s="237"/>
      <c r="H217" s="241">
        <v>106.56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139</v>
      </c>
      <c r="AU217" s="247" t="s">
        <v>86</v>
      </c>
      <c r="AV217" s="12" t="s">
        <v>86</v>
      </c>
      <c r="AW217" s="12" t="s">
        <v>32</v>
      </c>
      <c r="AX217" s="12" t="s">
        <v>76</v>
      </c>
      <c r="AY217" s="247" t="s">
        <v>129</v>
      </c>
    </row>
    <row r="218" s="12" customFormat="1">
      <c r="B218" s="236"/>
      <c r="C218" s="237"/>
      <c r="D218" s="238" t="s">
        <v>139</v>
      </c>
      <c r="E218" s="239" t="s">
        <v>1</v>
      </c>
      <c r="F218" s="240" t="s">
        <v>245</v>
      </c>
      <c r="G218" s="237"/>
      <c r="H218" s="241">
        <v>51.409999999999997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139</v>
      </c>
      <c r="AU218" s="247" t="s">
        <v>86</v>
      </c>
      <c r="AV218" s="12" t="s">
        <v>86</v>
      </c>
      <c r="AW218" s="12" t="s">
        <v>32</v>
      </c>
      <c r="AX218" s="12" t="s">
        <v>76</v>
      </c>
      <c r="AY218" s="247" t="s">
        <v>129</v>
      </c>
    </row>
    <row r="219" s="12" customFormat="1">
      <c r="B219" s="236"/>
      <c r="C219" s="237"/>
      <c r="D219" s="238" t="s">
        <v>139</v>
      </c>
      <c r="E219" s="239" t="s">
        <v>1</v>
      </c>
      <c r="F219" s="240" t="s">
        <v>246</v>
      </c>
      <c r="G219" s="237"/>
      <c r="H219" s="241">
        <v>-14.699999999999999</v>
      </c>
      <c r="I219" s="242"/>
      <c r="J219" s="237"/>
      <c r="K219" s="237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139</v>
      </c>
      <c r="AU219" s="247" t="s">
        <v>86</v>
      </c>
      <c r="AV219" s="12" t="s">
        <v>86</v>
      </c>
      <c r="AW219" s="12" t="s">
        <v>32</v>
      </c>
      <c r="AX219" s="12" t="s">
        <v>76</v>
      </c>
      <c r="AY219" s="247" t="s">
        <v>129</v>
      </c>
    </row>
    <row r="220" s="15" customFormat="1">
      <c r="B220" s="270"/>
      <c r="C220" s="271"/>
      <c r="D220" s="238" t="s">
        <v>139</v>
      </c>
      <c r="E220" s="272" t="s">
        <v>1</v>
      </c>
      <c r="F220" s="273" t="s">
        <v>247</v>
      </c>
      <c r="G220" s="271"/>
      <c r="H220" s="272" t="s">
        <v>1</v>
      </c>
      <c r="I220" s="274"/>
      <c r="J220" s="271"/>
      <c r="K220" s="271"/>
      <c r="L220" s="275"/>
      <c r="M220" s="276"/>
      <c r="N220" s="277"/>
      <c r="O220" s="277"/>
      <c r="P220" s="277"/>
      <c r="Q220" s="277"/>
      <c r="R220" s="277"/>
      <c r="S220" s="277"/>
      <c r="T220" s="278"/>
      <c r="AT220" s="279" t="s">
        <v>139</v>
      </c>
      <c r="AU220" s="279" t="s">
        <v>86</v>
      </c>
      <c r="AV220" s="15" t="s">
        <v>84</v>
      </c>
      <c r="AW220" s="15" t="s">
        <v>32</v>
      </c>
      <c r="AX220" s="15" t="s">
        <v>76</v>
      </c>
      <c r="AY220" s="279" t="s">
        <v>129</v>
      </c>
    </row>
    <row r="221" s="12" customFormat="1">
      <c r="B221" s="236"/>
      <c r="C221" s="237"/>
      <c r="D221" s="238" t="s">
        <v>139</v>
      </c>
      <c r="E221" s="239" t="s">
        <v>1</v>
      </c>
      <c r="F221" s="240" t="s">
        <v>248</v>
      </c>
      <c r="G221" s="237"/>
      <c r="H221" s="241">
        <v>272.565</v>
      </c>
      <c r="I221" s="242"/>
      <c r="J221" s="237"/>
      <c r="K221" s="237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139</v>
      </c>
      <c r="AU221" s="247" t="s">
        <v>86</v>
      </c>
      <c r="AV221" s="12" t="s">
        <v>86</v>
      </c>
      <c r="AW221" s="12" t="s">
        <v>32</v>
      </c>
      <c r="AX221" s="12" t="s">
        <v>76</v>
      </c>
      <c r="AY221" s="247" t="s">
        <v>129</v>
      </c>
    </row>
    <row r="222" s="12" customFormat="1">
      <c r="B222" s="236"/>
      <c r="C222" s="237"/>
      <c r="D222" s="238" t="s">
        <v>139</v>
      </c>
      <c r="E222" s="239" t="s">
        <v>1</v>
      </c>
      <c r="F222" s="240" t="s">
        <v>249</v>
      </c>
      <c r="G222" s="237"/>
      <c r="H222" s="241">
        <v>57.524999999999999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139</v>
      </c>
      <c r="AU222" s="247" t="s">
        <v>86</v>
      </c>
      <c r="AV222" s="12" t="s">
        <v>86</v>
      </c>
      <c r="AW222" s="12" t="s">
        <v>32</v>
      </c>
      <c r="AX222" s="12" t="s">
        <v>76</v>
      </c>
      <c r="AY222" s="247" t="s">
        <v>129</v>
      </c>
    </row>
    <row r="223" s="12" customFormat="1">
      <c r="B223" s="236"/>
      <c r="C223" s="237"/>
      <c r="D223" s="238" t="s">
        <v>139</v>
      </c>
      <c r="E223" s="239" t="s">
        <v>1</v>
      </c>
      <c r="F223" s="240" t="s">
        <v>250</v>
      </c>
      <c r="G223" s="237"/>
      <c r="H223" s="241">
        <v>-38.219999999999999</v>
      </c>
      <c r="I223" s="242"/>
      <c r="J223" s="237"/>
      <c r="K223" s="237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139</v>
      </c>
      <c r="AU223" s="247" t="s">
        <v>86</v>
      </c>
      <c r="AV223" s="12" t="s">
        <v>86</v>
      </c>
      <c r="AW223" s="12" t="s">
        <v>32</v>
      </c>
      <c r="AX223" s="12" t="s">
        <v>76</v>
      </c>
      <c r="AY223" s="247" t="s">
        <v>129</v>
      </c>
    </row>
    <row r="224" s="13" customFormat="1">
      <c r="B224" s="248"/>
      <c r="C224" s="249"/>
      <c r="D224" s="238" t="s">
        <v>139</v>
      </c>
      <c r="E224" s="250" t="s">
        <v>1</v>
      </c>
      <c r="F224" s="251" t="s">
        <v>141</v>
      </c>
      <c r="G224" s="249"/>
      <c r="H224" s="252">
        <v>435.13999999999999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AT224" s="258" t="s">
        <v>139</v>
      </c>
      <c r="AU224" s="258" t="s">
        <v>86</v>
      </c>
      <c r="AV224" s="13" t="s">
        <v>137</v>
      </c>
      <c r="AW224" s="13" t="s">
        <v>32</v>
      </c>
      <c r="AX224" s="13" t="s">
        <v>84</v>
      </c>
      <c r="AY224" s="258" t="s">
        <v>129</v>
      </c>
    </row>
    <row r="225" s="1" customFormat="1" ht="16.5" customHeight="1">
      <c r="B225" s="38"/>
      <c r="C225" s="282" t="s">
        <v>268</v>
      </c>
      <c r="D225" s="282" t="s">
        <v>269</v>
      </c>
      <c r="E225" s="283" t="s">
        <v>270</v>
      </c>
      <c r="F225" s="284" t="s">
        <v>271</v>
      </c>
      <c r="G225" s="285" t="s">
        <v>135</v>
      </c>
      <c r="H225" s="286">
        <v>478.654</v>
      </c>
      <c r="I225" s="287"/>
      <c r="J225" s="288">
        <f>ROUND(I225*H225,2)</f>
        <v>0</v>
      </c>
      <c r="K225" s="284" t="s">
        <v>136</v>
      </c>
      <c r="L225" s="289"/>
      <c r="M225" s="290" t="s">
        <v>1</v>
      </c>
      <c r="N225" s="291" t="s">
        <v>41</v>
      </c>
      <c r="O225" s="86"/>
      <c r="P225" s="232">
        <f>O225*H225</f>
        <v>0</v>
      </c>
      <c r="Q225" s="232">
        <v>0.0041999999999999997</v>
      </c>
      <c r="R225" s="232">
        <f>Q225*H225</f>
        <v>2.0103467999999998</v>
      </c>
      <c r="S225" s="232">
        <v>0</v>
      </c>
      <c r="T225" s="233">
        <f>S225*H225</f>
        <v>0</v>
      </c>
      <c r="AR225" s="234" t="s">
        <v>272</v>
      </c>
      <c r="AT225" s="234" t="s">
        <v>269</v>
      </c>
      <c r="AU225" s="234" t="s">
        <v>86</v>
      </c>
      <c r="AY225" s="17" t="s">
        <v>129</v>
      </c>
      <c r="BE225" s="235">
        <f>IF(N225="základní",J225,0)</f>
        <v>0</v>
      </c>
      <c r="BF225" s="235">
        <f>IF(N225="snížená",J225,0)</f>
        <v>0</v>
      </c>
      <c r="BG225" s="235">
        <f>IF(N225="zákl. přenesená",J225,0)</f>
        <v>0</v>
      </c>
      <c r="BH225" s="235">
        <f>IF(N225="sníž. přenesená",J225,0)</f>
        <v>0</v>
      </c>
      <c r="BI225" s="235">
        <f>IF(N225="nulová",J225,0)</f>
        <v>0</v>
      </c>
      <c r="BJ225" s="17" t="s">
        <v>84</v>
      </c>
      <c r="BK225" s="235">
        <f>ROUND(I225*H225,2)</f>
        <v>0</v>
      </c>
      <c r="BL225" s="17" t="s">
        <v>212</v>
      </c>
      <c r="BM225" s="234" t="s">
        <v>273</v>
      </c>
    </row>
    <row r="226" s="1" customFormat="1">
      <c r="B226" s="38"/>
      <c r="C226" s="39"/>
      <c r="D226" s="238" t="s">
        <v>260</v>
      </c>
      <c r="E226" s="39"/>
      <c r="F226" s="280" t="s">
        <v>274</v>
      </c>
      <c r="G226" s="39"/>
      <c r="H226" s="39"/>
      <c r="I226" s="139"/>
      <c r="J226" s="39"/>
      <c r="K226" s="39"/>
      <c r="L226" s="43"/>
      <c r="M226" s="281"/>
      <c r="N226" s="86"/>
      <c r="O226" s="86"/>
      <c r="P226" s="86"/>
      <c r="Q226" s="86"/>
      <c r="R226" s="86"/>
      <c r="S226" s="86"/>
      <c r="T226" s="87"/>
      <c r="AT226" s="17" t="s">
        <v>260</v>
      </c>
      <c r="AU226" s="17" t="s">
        <v>86</v>
      </c>
    </row>
    <row r="227" s="12" customFormat="1">
      <c r="B227" s="236"/>
      <c r="C227" s="237"/>
      <c r="D227" s="238" t="s">
        <v>139</v>
      </c>
      <c r="E227" s="239" t="s">
        <v>1</v>
      </c>
      <c r="F227" s="240" t="s">
        <v>275</v>
      </c>
      <c r="G227" s="237"/>
      <c r="H227" s="241">
        <v>478.654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139</v>
      </c>
      <c r="AU227" s="247" t="s">
        <v>86</v>
      </c>
      <c r="AV227" s="12" t="s">
        <v>86</v>
      </c>
      <c r="AW227" s="12" t="s">
        <v>32</v>
      </c>
      <c r="AX227" s="12" t="s">
        <v>84</v>
      </c>
      <c r="AY227" s="247" t="s">
        <v>129</v>
      </c>
    </row>
    <row r="228" s="1" customFormat="1" ht="16.5" customHeight="1">
      <c r="B228" s="38"/>
      <c r="C228" s="282" t="s">
        <v>276</v>
      </c>
      <c r="D228" s="282" t="s">
        <v>269</v>
      </c>
      <c r="E228" s="283" t="s">
        <v>277</v>
      </c>
      <c r="F228" s="284" t="s">
        <v>278</v>
      </c>
      <c r="G228" s="285" t="s">
        <v>135</v>
      </c>
      <c r="H228" s="286">
        <v>478.654</v>
      </c>
      <c r="I228" s="287"/>
      <c r="J228" s="288">
        <f>ROUND(I228*H228,2)</f>
        <v>0</v>
      </c>
      <c r="K228" s="284" t="s">
        <v>136</v>
      </c>
      <c r="L228" s="289"/>
      <c r="M228" s="290" t="s">
        <v>1</v>
      </c>
      <c r="N228" s="291" t="s">
        <v>41</v>
      </c>
      <c r="O228" s="86"/>
      <c r="P228" s="232">
        <f>O228*H228</f>
        <v>0</v>
      </c>
      <c r="Q228" s="232">
        <v>0.0035000000000000001</v>
      </c>
      <c r="R228" s="232">
        <f>Q228*H228</f>
        <v>1.675289</v>
      </c>
      <c r="S228" s="232">
        <v>0</v>
      </c>
      <c r="T228" s="233">
        <f>S228*H228</f>
        <v>0</v>
      </c>
      <c r="AR228" s="234" t="s">
        <v>272</v>
      </c>
      <c r="AT228" s="234" t="s">
        <v>269</v>
      </c>
      <c r="AU228" s="234" t="s">
        <v>86</v>
      </c>
      <c r="AY228" s="17" t="s">
        <v>129</v>
      </c>
      <c r="BE228" s="235">
        <f>IF(N228="základní",J228,0)</f>
        <v>0</v>
      </c>
      <c r="BF228" s="235">
        <f>IF(N228="snížená",J228,0)</f>
        <v>0</v>
      </c>
      <c r="BG228" s="235">
        <f>IF(N228="zákl. přenesená",J228,0)</f>
        <v>0</v>
      </c>
      <c r="BH228" s="235">
        <f>IF(N228="sníž. přenesená",J228,0)</f>
        <v>0</v>
      </c>
      <c r="BI228" s="235">
        <f>IF(N228="nulová",J228,0)</f>
        <v>0</v>
      </c>
      <c r="BJ228" s="17" t="s">
        <v>84</v>
      </c>
      <c r="BK228" s="235">
        <f>ROUND(I228*H228,2)</f>
        <v>0</v>
      </c>
      <c r="BL228" s="17" t="s">
        <v>212</v>
      </c>
      <c r="BM228" s="234" t="s">
        <v>279</v>
      </c>
    </row>
    <row r="229" s="1" customFormat="1">
      <c r="B229" s="38"/>
      <c r="C229" s="39"/>
      <c r="D229" s="238" t="s">
        <v>260</v>
      </c>
      <c r="E229" s="39"/>
      <c r="F229" s="280" t="s">
        <v>274</v>
      </c>
      <c r="G229" s="39"/>
      <c r="H229" s="39"/>
      <c r="I229" s="139"/>
      <c r="J229" s="39"/>
      <c r="K229" s="39"/>
      <c r="L229" s="43"/>
      <c r="M229" s="281"/>
      <c r="N229" s="86"/>
      <c r="O229" s="86"/>
      <c r="P229" s="86"/>
      <c r="Q229" s="86"/>
      <c r="R229" s="86"/>
      <c r="S229" s="86"/>
      <c r="T229" s="87"/>
      <c r="AT229" s="17" t="s">
        <v>260</v>
      </c>
      <c r="AU229" s="17" t="s">
        <v>86</v>
      </c>
    </row>
    <row r="230" s="12" customFormat="1">
      <c r="B230" s="236"/>
      <c r="C230" s="237"/>
      <c r="D230" s="238" t="s">
        <v>139</v>
      </c>
      <c r="E230" s="239" t="s">
        <v>1</v>
      </c>
      <c r="F230" s="240" t="s">
        <v>275</v>
      </c>
      <c r="G230" s="237"/>
      <c r="H230" s="241">
        <v>478.654</v>
      </c>
      <c r="I230" s="242"/>
      <c r="J230" s="237"/>
      <c r="K230" s="237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139</v>
      </c>
      <c r="AU230" s="247" t="s">
        <v>86</v>
      </c>
      <c r="AV230" s="12" t="s">
        <v>86</v>
      </c>
      <c r="AW230" s="12" t="s">
        <v>32</v>
      </c>
      <c r="AX230" s="12" t="s">
        <v>84</v>
      </c>
      <c r="AY230" s="247" t="s">
        <v>129</v>
      </c>
    </row>
    <row r="231" s="1" customFormat="1" ht="16.5" customHeight="1">
      <c r="B231" s="38"/>
      <c r="C231" s="223" t="s">
        <v>280</v>
      </c>
      <c r="D231" s="223" t="s">
        <v>132</v>
      </c>
      <c r="E231" s="224" t="s">
        <v>281</v>
      </c>
      <c r="F231" s="225" t="s">
        <v>282</v>
      </c>
      <c r="G231" s="226" t="s">
        <v>135</v>
      </c>
      <c r="H231" s="227">
        <v>292.66800000000001</v>
      </c>
      <c r="I231" s="228"/>
      <c r="J231" s="229">
        <f>ROUND(I231*H231,2)</f>
        <v>0</v>
      </c>
      <c r="K231" s="225" t="s">
        <v>136</v>
      </c>
      <c r="L231" s="43"/>
      <c r="M231" s="230" t="s">
        <v>1</v>
      </c>
      <c r="N231" s="231" t="s">
        <v>41</v>
      </c>
      <c r="O231" s="86"/>
      <c r="P231" s="232">
        <f>O231*H231</f>
        <v>0</v>
      </c>
      <c r="Q231" s="232">
        <v>0.00010000000000000001</v>
      </c>
      <c r="R231" s="232">
        <f>Q231*H231</f>
        <v>0.029266800000000003</v>
      </c>
      <c r="S231" s="232">
        <v>0</v>
      </c>
      <c r="T231" s="233">
        <f>S231*H231</f>
        <v>0</v>
      </c>
      <c r="AR231" s="234" t="s">
        <v>212</v>
      </c>
      <c r="AT231" s="234" t="s">
        <v>132</v>
      </c>
      <c r="AU231" s="234" t="s">
        <v>86</v>
      </c>
      <c r="AY231" s="17" t="s">
        <v>129</v>
      </c>
      <c r="BE231" s="235">
        <f>IF(N231="základní",J231,0)</f>
        <v>0</v>
      </c>
      <c r="BF231" s="235">
        <f>IF(N231="snížená",J231,0)</f>
        <v>0</v>
      </c>
      <c r="BG231" s="235">
        <f>IF(N231="zákl. přenesená",J231,0)</f>
        <v>0</v>
      </c>
      <c r="BH231" s="235">
        <f>IF(N231="sníž. přenesená",J231,0)</f>
        <v>0</v>
      </c>
      <c r="BI231" s="235">
        <f>IF(N231="nulová",J231,0)</f>
        <v>0</v>
      </c>
      <c r="BJ231" s="17" t="s">
        <v>84</v>
      </c>
      <c r="BK231" s="235">
        <f>ROUND(I231*H231,2)</f>
        <v>0</v>
      </c>
      <c r="BL231" s="17" t="s">
        <v>212</v>
      </c>
      <c r="BM231" s="234" t="s">
        <v>283</v>
      </c>
    </row>
    <row r="232" s="15" customFormat="1">
      <c r="B232" s="270"/>
      <c r="C232" s="271"/>
      <c r="D232" s="238" t="s">
        <v>139</v>
      </c>
      <c r="E232" s="272" t="s">
        <v>1</v>
      </c>
      <c r="F232" s="273" t="s">
        <v>284</v>
      </c>
      <c r="G232" s="271"/>
      <c r="H232" s="272" t="s">
        <v>1</v>
      </c>
      <c r="I232" s="274"/>
      <c r="J232" s="271"/>
      <c r="K232" s="271"/>
      <c r="L232" s="275"/>
      <c r="M232" s="276"/>
      <c r="N232" s="277"/>
      <c r="O232" s="277"/>
      <c r="P232" s="277"/>
      <c r="Q232" s="277"/>
      <c r="R232" s="277"/>
      <c r="S232" s="277"/>
      <c r="T232" s="278"/>
      <c r="AT232" s="279" t="s">
        <v>139</v>
      </c>
      <c r="AU232" s="279" t="s">
        <v>86</v>
      </c>
      <c r="AV232" s="15" t="s">
        <v>84</v>
      </c>
      <c r="AW232" s="15" t="s">
        <v>32</v>
      </c>
      <c r="AX232" s="15" t="s">
        <v>76</v>
      </c>
      <c r="AY232" s="279" t="s">
        <v>129</v>
      </c>
    </row>
    <row r="233" s="15" customFormat="1">
      <c r="B233" s="270"/>
      <c r="C233" s="271"/>
      <c r="D233" s="238" t="s">
        <v>139</v>
      </c>
      <c r="E233" s="272" t="s">
        <v>1</v>
      </c>
      <c r="F233" s="273" t="s">
        <v>243</v>
      </c>
      <c r="G233" s="271"/>
      <c r="H233" s="272" t="s">
        <v>1</v>
      </c>
      <c r="I233" s="274"/>
      <c r="J233" s="271"/>
      <c r="K233" s="271"/>
      <c r="L233" s="275"/>
      <c r="M233" s="276"/>
      <c r="N233" s="277"/>
      <c r="O233" s="277"/>
      <c r="P233" s="277"/>
      <c r="Q233" s="277"/>
      <c r="R233" s="277"/>
      <c r="S233" s="277"/>
      <c r="T233" s="278"/>
      <c r="AT233" s="279" t="s">
        <v>139</v>
      </c>
      <c r="AU233" s="279" t="s">
        <v>86</v>
      </c>
      <c r="AV233" s="15" t="s">
        <v>84</v>
      </c>
      <c r="AW233" s="15" t="s">
        <v>32</v>
      </c>
      <c r="AX233" s="15" t="s">
        <v>76</v>
      </c>
      <c r="AY233" s="279" t="s">
        <v>129</v>
      </c>
    </row>
    <row r="234" s="12" customFormat="1">
      <c r="B234" s="236"/>
      <c r="C234" s="237"/>
      <c r="D234" s="238" t="s">
        <v>139</v>
      </c>
      <c r="E234" s="239" t="s">
        <v>1</v>
      </c>
      <c r="F234" s="240" t="s">
        <v>285</v>
      </c>
      <c r="G234" s="237"/>
      <c r="H234" s="241">
        <v>95.400000000000006</v>
      </c>
      <c r="I234" s="242"/>
      <c r="J234" s="237"/>
      <c r="K234" s="237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139</v>
      </c>
      <c r="AU234" s="247" t="s">
        <v>86</v>
      </c>
      <c r="AV234" s="12" t="s">
        <v>86</v>
      </c>
      <c r="AW234" s="12" t="s">
        <v>32</v>
      </c>
      <c r="AX234" s="12" t="s">
        <v>76</v>
      </c>
      <c r="AY234" s="247" t="s">
        <v>129</v>
      </c>
    </row>
    <row r="235" s="12" customFormat="1">
      <c r="B235" s="236"/>
      <c r="C235" s="237"/>
      <c r="D235" s="238" t="s">
        <v>139</v>
      </c>
      <c r="E235" s="239" t="s">
        <v>1</v>
      </c>
      <c r="F235" s="240" t="s">
        <v>286</v>
      </c>
      <c r="G235" s="237"/>
      <c r="H235" s="241">
        <v>21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139</v>
      </c>
      <c r="AU235" s="247" t="s">
        <v>86</v>
      </c>
      <c r="AV235" s="12" t="s">
        <v>86</v>
      </c>
      <c r="AW235" s="12" t="s">
        <v>32</v>
      </c>
      <c r="AX235" s="12" t="s">
        <v>76</v>
      </c>
      <c r="AY235" s="247" t="s">
        <v>129</v>
      </c>
    </row>
    <row r="236" s="12" customFormat="1">
      <c r="B236" s="236"/>
      <c r="C236" s="237"/>
      <c r="D236" s="238" t="s">
        <v>139</v>
      </c>
      <c r="E236" s="239" t="s">
        <v>1</v>
      </c>
      <c r="F236" s="240" t="s">
        <v>287</v>
      </c>
      <c r="G236" s="237"/>
      <c r="H236" s="241">
        <v>31.5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139</v>
      </c>
      <c r="AU236" s="247" t="s">
        <v>86</v>
      </c>
      <c r="AV236" s="12" t="s">
        <v>86</v>
      </c>
      <c r="AW236" s="12" t="s">
        <v>32</v>
      </c>
      <c r="AX236" s="12" t="s">
        <v>76</v>
      </c>
      <c r="AY236" s="247" t="s">
        <v>129</v>
      </c>
    </row>
    <row r="237" s="15" customFormat="1">
      <c r="B237" s="270"/>
      <c r="C237" s="271"/>
      <c r="D237" s="238" t="s">
        <v>139</v>
      </c>
      <c r="E237" s="272" t="s">
        <v>1</v>
      </c>
      <c r="F237" s="273" t="s">
        <v>247</v>
      </c>
      <c r="G237" s="271"/>
      <c r="H237" s="272" t="s">
        <v>1</v>
      </c>
      <c r="I237" s="274"/>
      <c r="J237" s="271"/>
      <c r="K237" s="271"/>
      <c r="L237" s="275"/>
      <c r="M237" s="276"/>
      <c r="N237" s="277"/>
      <c r="O237" s="277"/>
      <c r="P237" s="277"/>
      <c r="Q237" s="277"/>
      <c r="R237" s="277"/>
      <c r="S237" s="277"/>
      <c r="T237" s="278"/>
      <c r="AT237" s="279" t="s">
        <v>139</v>
      </c>
      <c r="AU237" s="279" t="s">
        <v>86</v>
      </c>
      <c r="AV237" s="15" t="s">
        <v>84</v>
      </c>
      <c r="AW237" s="15" t="s">
        <v>32</v>
      </c>
      <c r="AX237" s="15" t="s">
        <v>76</v>
      </c>
      <c r="AY237" s="279" t="s">
        <v>129</v>
      </c>
    </row>
    <row r="238" s="12" customFormat="1">
      <c r="B238" s="236"/>
      <c r="C238" s="237"/>
      <c r="D238" s="238" t="s">
        <v>139</v>
      </c>
      <c r="E238" s="239" t="s">
        <v>1</v>
      </c>
      <c r="F238" s="240" t="s">
        <v>288</v>
      </c>
      <c r="G238" s="237"/>
      <c r="H238" s="241">
        <v>246.05000000000001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139</v>
      </c>
      <c r="AU238" s="247" t="s">
        <v>86</v>
      </c>
      <c r="AV238" s="12" t="s">
        <v>86</v>
      </c>
      <c r="AW238" s="12" t="s">
        <v>32</v>
      </c>
      <c r="AX238" s="12" t="s">
        <v>76</v>
      </c>
      <c r="AY238" s="247" t="s">
        <v>129</v>
      </c>
    </row>
    <row r="239" s="12" customFormat="1">
      <c r="B239" s="236"/>
      <c r="C239" s="237"/>
      <c r="D239" s="238" t="s">
        <v>139</v>
      </c>
      <c r="E239" s="239" t="s">
        <v>1</v>
      </c>
      <c r="F239" s="240" t="s">
        <v>289</v>
      </c>
      <c r="G239" s="237"/>
      <c r="H239" s="241">
        <v>54.600000000000001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139</v>
      </c>
      <c r="AU239" s="247" t="s">
        <v>86</v>
      </c>
      <c r="AV239" s="12" t="s">
        <v>86</v>
      </c>
      <c r="AW239" s="12" t="s">
        <v>32</v>
      </c>
      <c r="AX239" s="12" t="s">
        <v>76</v>
      </c>
      <c r="AY239" s="247" t="s">
        <v>129</v>
      </c>
    </row>
    <row r="240" s="12" customFormat="1">
      <c r="B240" s="236"/>
      <c r="C240" s="237"/>
      <c r="D240" s="238" t="s">
        <v>139</v>
      </c>
      <c r="E240" s="239" t="s">
        <v>1</v>
      </c>
      <c r="F240" s="240" t="s">
        <v>290</v>
      </c>
      <c r="G240" s="237"/>
      <c r="H240" s="241">
        <v>39.200000000000003</v>
      </c>
      <c r="I240" s="242"/>
      <c r="J240" s="237"/>
      <c r="K240" s="237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139</v>
      </c>
      <c r="AU240" s="247" t="s">
        <v>86</v>
      </c>
      <c r="AV240" s="12" t="s">
        <v>86</v>
      </c>
      <c r="AW240" s="12" t="s">
        <v>32</v>
      </c>
      <c r="AX240" s="12" t="s">
        <v>76</v>
      </c>
      <c r="AY240" s="247" t="s">
        <v>129</v>
      </c>
    </row>
    <row r="241" s="13" customFormat="1">
      <c r="B241" s="248"/>
      <c r="C241" s="249"/>
      <c r="D241" s="238" t="s">
        <v>139</v>
      </c>
      <c r="E241" s="250" t="s">
        <v>1</v>
      </c>
      <c r="F241" s="251" t="s">
        <v>141</v>
      </c>
      <c r="G241" s="249"/>
      <c r="H241" s="252">
        <v>487.75000000000006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AT241" s="258" t="s">
        <v>139</v>
      </c>
      <c r="AU241" s="258" t="s">
        <v>86</v>
      </c>
      <c r="AV241" s="13" t="s">
        <v>137</v>
      </c>
      <c r="AW241" s="13" t="s">
        <v>32</v>
      </c>
      <c r="AX241" s="13" t="s">
        <v>76</v>
      </c>
      <c r="AY241" s="258" t="s">
        <v>129</v>
      </c>
    </row>
    <row r="242" s="12" customFormat="1">
      <c r="B242" s="236"/>
      <c r="C242" s="237"/>
      <c r="D242" s="238" t="s">
        <v>139</v>
      </c>
      <c r="E242" s="239" t="s">
        <v>1</v>
      </c>
      <c r="F242" s="240" t="s">
        <v>291</v>
      </c>
      <c r="G242" s="237"/>
      <c r="H242" s="241">
        <v>292.66800000000001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139</v>
      </c>
      <c r="AU242" s="247" t="s">
        <v>86</v>
      </c>
      <c r="AV242" s="12" t="s">
        <v>86</v>
      </c>
      <c r="AW242" s="12" t="s">
        <v>32</v>
      </c>
      <c r="AX242" s="12" t="s">
        <v>76</v>
      </c>
      <c r="AY242" s="247" t="s">
        <v>129</v>
      </c>
    </row>
    <row r="243" s="13" customFormat="1">
      <c r="B243" s="248"/>
      <c r="C243" s="249"/>
      <c r="D243" s="238" t="s">
        <v>139</v>
      </c>
      <c r="E243" s="250" t="s">
        <v>1</v>
      </c>
      <c r="F243" s="251" t="s">
        <v>141</v>
      </c>
      <c r="G243" s="249"/>
      <c r="H243" s="252">
        <v>292.66800000000001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AT243" s="258" t="s">
        <v>139</v>
      </c>
      <c r="AU243" s="258" t="s">
        <v>86</v>
      </c>
      <c r="AV243" s="13" t="s">
        <v>137</v>
      </c>
      <c r="AW243" s="13" t="s">
        <v>32</v>
      </c>
      <c r="AX243" s="13" t="s">
        <v>84</v>
      </c>
      <c r="AY243" s="258" t="s">
        <v>129</v>
      </c>
    </row>
    <row r="244" s="1" customFormat="1" ht="16.5" customHeight="1">
      <c r="B244" s="38"/>
      <c r="C244" s="282" t="s">
        <v>292</v>
      </c>
      <c r="D244" s="282" t="s">
        <v>269</v>
      </c>
      <c r="E244" s="283" t="s">
        <v>293</v>
      </c>
      <c r="F244" s="284" t="s">
        <v>294</v>
      </c>
      <c r="G244" s="285" t="s">
        <v>135</v>
      </c>
      <c r="H244" s="286">
        <v>365.83499999999998</v>
      </c>
      <c r="I244" s="287"/>
      <c r="J244" s="288">
        <f>ROUND(I244*H244,2)</f>
        <v>0</v>
      </c>
      <c r="K244" s="284" t="s">
        <v>136</v>
      </c>
      <c r="L244" s="289"/>
      <c r="M244" s="290" t="s">
        <v>1</v>
      </c>
      <c r="N244" s="291" t="s">
        <v>41</v>
      </c>
      <c r="O244" s="86"/>
      <c r="P244" s="232">
        <f>O244*H244</f>
        <v>0</v>
      </c>
      <c r="Q244" s="232">
        <v>0.0015</v>
      </c>
      <c r="R244" s="232">
        <f>Q244*H244</f>
        <v>0.54875249999999998</v>
      </c>
      <c r="S244" s="232">
        <v>0</v>
      </c>
      <c r="T244" s="233">
        <f>S244*H244</f>
        <v>0</v>
      </c>
      <c r="AR244" s="234" t="s">
        <v>272</v>
      </c>
      <c r="AT244" s="234" t="s">
        <v>269</v>
      </c>
      <c r="AU244" s="234" t="s">
        <v>86</v>
      </c>
      <c r="AY244" s="17" t="s">
        <v>129</v>
      </c>
      <c r="BE244" s="235">
        <f>IF(N244="základní",J244,0)</f>
        <v>0</v>
      </c>
      <c r="BF244" s="235">
        <f>IF(N244="snížená",J244,0)</f>
        <v>0</v>
      </c>
      <c r="BG244" s="235">
        <f>IF(N244="zákl. přenesená",J244,0)</f>
        <v>0</v>
      </c>
      <c r="BH244" s="235">
        <f>IF(N244="sníž. přenesená",J244,0)</f>
        <v>0</v>
      </c>
      <c r="BI244" s="235">
        <f>IF(N244="nulová",J244,0)</f>
        <v>0</v>
      </c>
      <c r="BJ244" s="17" t="s">
        <v>84</v>
      </c>
      <c r="BK244" s="235">
        <f>ROUND(I244*H244,2)</f>
        <v>0</v>
      </c>
      <c r="BL244" s="17" t="s">
        <v>212</v>
      </c>
      <c r="BM244" s="234" t="s">
        <v>295</v>
      </c>
    </row>
    <row r="245" s="1" customFormat="1">
      <c r="B245" s="38"/>
      <c r="C245" s="39"/>
      <c r="D245" s="238" t="s">
        <v>260</v>
      </c>
      <c r="E245" s="39"/>
      <c r="F245" s="280" t="s">
        <v>296</v>
      </c>
      <c r="G245" s="39"/>
      <c r="H245" s="39"/>
      <c r="I245" s="139"/>
      <c r="J245" s="39"/>
      <c r="K245" s="39"/>
      <c r="L245" s="43"/>
      <c r="M245" s="281"/>
      <c r="N245" s="86"/>
      <c r="O245" s="86"/>
      <c r="P245" s="86"/>
      <c r="Q245" s="86"/>
      <c r="R245" s="86"/>
      <c r="S245" s="86"/>
      <c r="T245" s="87"/>
      <c r="AT245" s="17" t="s">
        <v>260</v>
      </c>
      <c r="AU245" s="17" t="s">
        <v>86</v>
      </c>
    </row>
    <row r="246" s="12" customFormat="1">
      <c r="B246" s="236"/>
      <c r="C246" s="237"/>
      <c r="D246" s="238" t="s">
        <v>139</v>
      </c>
      <c r="E246" s="239" t="s">
        <v>1</v>
      </c>
      <c r="F246" s="240" t="s">
        <v>297</v>
      </c>
      <c r="G246" s="237"/>
      <c r="H246" s="241">
        <v>365.83499999999998</v>
      </c>
      <c r="I246" s="242"/>
      <c r="J246" s="237"/>
      <c r="K246" s="237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139</v>
      </c>
      <c r="AU246" s="247" t="s">
        <v>86</v>
      </c>
      <c r="AV246" s="12" t="s">
        <v>86</v>
      </c>
      <c r="AW246" s="12" t="s">
        <v>32</v>
      </c>
      <c r="AX246" s="12" t="s">
        <v>84</v>
      </c>
      <c r="AY246" s="247" t="s">
        <v>129</v>
      </c>
    </row>
    <row r="247" s="1" customFormat="1" ht="24" customHeight="1">
      <c r="B247" s="38"/>
      <c r="C247" s="223" t="s">
        <v>298</v>
      </c>
      <c r="D247" s="223" t="s">
        <v>132</v>
      </c>
      <c r="E247" s="224" t="s">
        <v>299</v>
      </c>
      <c r="F247" s="225" t="s">
        <v>300</v>
      </c>
      <c r="G247" s="226" t="s">
        <v>135</v>
      </c>
      <c r="H247" s="227">
        <v>292.66800000000001</v>
      </c>
      <c r="I247" s="228"/>
      <c r="J247" s="229">
        <f>ROUND(I247*H247,2)</f>
        <v>0</v>
      </c>
      <c r="K247" s="225" t="s">
        <v>1</v>
      </c>
      <c r="L247" s="43"/>
      <c r="M247" s="230" t="s">
        <v>1</v>
      </c>
      <c r="N247" s="231" t="s">
        <v>41</v>
      </c>
      <c r="O247" s="86"/>
      <c r="P247" s="232">
        <f>O247*H247</f>
        <v>0</v>
      </c>
      <c r="Q247" s="232">
        <v>0.00010000000000000001</v>
      </c>
      <c r="R247" s="232">
        <f>Q247*H247</f>
        <v>0.029266800000000003</v>
      </c>
      <c r="S247" s="232">
        <v>0</v>
      </c>
      <c r="T247" s="233">
        <f>S247*H247</f>
        <v>0</v>
      </c>
      <c r="AR247" s="234" t="s">
        <v>212</v>
      </c>
      <c r="AT247" s="234" t="s">
        <v>132</v>
      </c>
      <c r="AU247" s="234" t="s">
        <v>86</v>
      </c>
      <c r="AY247" s="17" t="s">
        <v>129</v>
      </c>
      <c r="BE247" s="235">
        <f>IF(N247="základní",J247,0)</f>
        <v>0</v>
      </c>
      <c r="BF247" s="235">
        <f>IF(N247="snížená",J247,0)</f>
        <v>0</v>
      </c>
      <c r="BG247" s="235">
        <f>IF(N247="zákl. přenesená",J247,0)</f>
        <v>0</v>
      </c>
      <c r="BH247" s="235">
        <f>IF(N247="sníž. přenesená",J247,0)</f>
        <v>0</v>
      </c>
      <c r="BI247" s="235">
        <f>IF(N247="nulová",J247,0)</f>
        <v>0</v>
      </c>
      <c r="BJ247" s="17" t="s">
        <v>84</v>
      </c>
      <c r="BK247" s="235">
        <f>ROUND(I247*H247,2)</f>
        <v>0</v>
      </c>
      <c r="BL247" s="17" t="s">
        <v>212</v>
      </c>
      <c r="BM247" s="234" t="s">
        <v>301</v>
      </c>
    </row>
    <row r="248" s="1" customFormat="1">
      <c r="B248" s="38"/>
      <c r="C248" s="39"/>
      <c r="D248" s="238" t="s">
        <v>260</v>
      </c>
      <c r="E248" s="39"/>
      <c r="F248" s="280" t="s">
        <v>261</v>
      </c>
      <c r="G248" s="39"/>
      <c r="H248" s="39"/>
      <c r="I248" s="139"/>
      <c r="J248" s="39"/>
      <c r="K248" s="39"/>
      <c r="L248" s="43"/>
      <c r="M248" s="281"/>
      <c r="N248" s="86"/>
      <c r="O248" s="86"/>
      <c r="P248" s="86"/>
      <c r="Q248" s="86"/>
      <c r="R248" s="86"/>
      <c r="S248" s="86"/>
      <c r="T248" s="87"/>
      <c r="AT248" s="17" t="s">
        <v>260</v>
      </c>
      <c r="AU248" s="17" t="s">
        <v>86</v>
      </c>
    </row>
    <row r="249" s="15" customFormat="1">
      <c r="B249" s="270"/>
      <c r="C249" s="271"/>
      <c r="D249" s="238" t="s">
        <v>139</v>
      </c>
      <c r="E249" s="272" t="s">
        <v>1</v>
      </c>
      <c r="F249" s="273" t="s">
        <v>284</v>
      </c>
      <c r="G249" s="271"/>
      <c r="H249" s="272" t="s">
        <v>1</v>
      </c>
      <c r="I249" s="274"/>
      <c r="J249" s="271"/>
      <c r="K249" s="271"/>
      <c r="L249" s="275"/>
      <c r="M249" s="276"/>
      <c r="N249" s="277"/>
      <c r="O249" s="277"/>
      <c r="P249" s="277"/>
      <c r="Q249" s="277"/>
      <c r="R249" s="277"/>
      <c r="S249" s="277"/>
      <c r="T249" s="278"/>
      <c r="AT249" s="279" t="s">
        <v>139</v>
      </c>
      <c r="AU249" s="279" t="s">
        <v>86</v>
      </c>
      <c r="AV249" s="15" t="s">
        <v>84</v>
      </c>
      <c r="AW249" s="15" t="s">
        <v>32</v>
      </c>
      <c r="AX249" s="15" t="s">
        <v>76</v>
      </c>
      <c r="AY249" s="279" t="s">
        <v>129</v>
      </c>
    </row>
    <row r="250" s="15" customFormat="1">
      <c r="B250" s="270"/>
      <c r="C250" s="271"/>
      <c r="D250" s="238" t="s">
        <v>139</v>
      </c>
      <c r="E250" s="272" t="s">
        <v>1</v>
      </c>
      <c r="F250" s="273" t="s">
        <v>243</v>
      </c>
      <c r="G250" s="271"/>
      <c r="H250" s="272" t="s">
        <v>1</v>
      </c>
      <c r="I250" s="274"/>
      <c r="J250" s="271"/>
      <c r="K250" s="271"/>
      <c r="L250" s="275"/>
      <c r="M250" s="276"/>
      <c r="N250" s="277"/>
      <c r="O250" s="277"/>
      <c r="P250" s="277"/>
      <c r="Q250" s="277"/>
      <c r="R250" s="277"/>
      <c r="S250" s="277"/>
      <c r="T250" s="278"/>
      <c r="AT250" s="279" t="s">
        <v>139</v>
      </c>
      <c r="AU250" s="279" t="s">
        <v>86</v>
      </c>
      <c r="AV250" s="15" t="s">
        <v>84</v>
      </c>
      <c r="AW250" s="15" t="s">
        <v>32</v>
      </c>
      <c r="AX250" s="15" t="s">
        <v>76</v>
      </c>
      <c r="AY250" s="279" t="s">
        <v>129</v>
      </c>
    </row>
    <row r="251" s="12" customFormat="1">
      <c r="B251" s="236"/>
      <c r="C251" s="237"/>
      <c r="D251" s="238" t="s">
        <v>139</v>
      </c>
      <c r="E251" s="239" t="s">
        <v>1</v>
      </c>
      <c r="F251" s="240" t="s">
        <v>285</v>
      </c>
      <c r="G251" s="237"/>
      <c r="H251" s="241">
        <v>95.400000000000006</v>
      </c>
      <c r="I251" s="242"/>
      <c r="J251" s="237"/>
      <c r="K251" s="237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139</v>
      </c>
      <c r="AU251" s="247" t="s">
        <v>86</v>
      </c>
      <c r="AV251" s="12" t="s">
        <v>86</v>
      </c>
      <c r="AW251" s="12" t="s">
        <v>32</v>
      </c>
      <c r="AX251" s="12" t="s">
        <v>76</v>
      </c>
      <c r="AY251" s="247" t="s">
        <v>129</v>
      </c>
    </row>
    <row r="252" s="12" customFormat="1">
      <c r="B252" s="236"/>
      <c r="C252" s="237"/>
      <c r="D252" s="238" t="s">
        <v>139</v>
      </c>
      <c r="E252" s="239" t="s">
        <v>1</v>
      </c>
      <c r="F252" s="240" t="s">
        <v>286</v>
      </c>
      <c r="G252" s="237"/>
      <c r="H252" s="241">
        <v>21</v>
      </c>
      <c r="I252" s="242"/>
      <c r="J252" s="237"/>
      <c r="K252" s="237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139</v>
      </c>
      <c r="AU252" s="247" t="s">
        <v>86</v>
      </c>
      <c r="AV252" s="12" t="s">
        <v>86</v>
      </c>
      <c r="AW252" s="12" t="s">
        <v>32</v>
      </c>
      <c r="AX252" s="12" t="s">
        <v>76</v>
      </c>
      <c r="AY252" s="247" t="s">
        <v>129</v>
      </c>
    </row>
    <row r="253" s="12" customFormat="1">
      <c r="B253" s="236"/>
      <c r="C253" s="237"/>
      <c r="D253" s="238" t="s">
        <v>139</v>
      </c>
      <c r="E253" s="239" t="s">
        <v>1</v>
      </c>
      <c r="F253" s="240" t="s">
        <v>287</v>
      </c>
      <c r="G253" s="237"/>
      <c r="H253" s="241">
        <v>31.5</v>
      </c>
      <c r="I253" s="242"/>
      <c r="J253" s="237"/>
      <c r="K253" s="237"/>
      <c r="L253" s="243"/>
      <c r="M253" s="244"/>
      <c r="N253" s="245"/>
      <c r="O253" s="245"/>
      <c r="P253" s="245"/>
      <c r="Q253" s="245"/>
      <c r="R253" s="245"/>
      <c r="S253" s="245"/>
      <c r="T253" s="246"/>
      <c r="AT253" s="247" t="s">
        <v>139</v>
      </c>
      <c r="AU253" s="247" t="s">
        <v>86</v>
      </c>
      <c r="AV253" s="12" t="s">
        <v>86</v>
      </c>
      <c r="AW253" s="12" t="s">
        <v>32</v>
      </c>
      <c r="AX253" s="12" t="s">
        <v>76</v>
      </c>
      <c r="AY253" s="247" t="s">
        <v>129</v>
      </c>
    </row>
    <row r="254" s="15" customFormat="1">
      <c r="B254" s="270"/>
      <c r="C254" s="271"/>
      <c r="D254" s="238" t="s">
        <v>139</v>
      </c>
      <c r="E254" s="272" t="s">
        <v>1</v>
      </c>
      <c r="F254" s="273" t="s">
        <v>247</v>
      </c>
      <c r="G254" s="271"/>
      <c r="H254" s="272" t="s">
        <v>1</v>
      </c>
      <c r="I254" s="274"/>
      <c r="J254" s="271"/>
      <c r="K254" s="271"/>
      <c r="L254" s="275"/>
      <c r="M254" s="276"/>
      <c r="N254" s="277"/>
      <c r="O254" s="277"/>
      <c r="P254" s="277"/>
      <c r="Q254" s="277"/>
      <c r="R254" s="277"/>
      <c r="S254" s="277"/>
      <c r="T254" s="278"/>
      <c r="AT254" s="279" t="s">
        <v>139</v>
      </c>
      <c r="AU254" s="279" t="s">
        <v>86</v>
      </c>
      <c r="AV254" s="15" t="s">
        <v>84</v>
      </c>
      <c r="AW254" s="15" t="s">
        <v>32</v>
      </c>
      <c r="AX254" s="15" t="s">
        <v>76</v>
      </c>
      <c r="AY254" s="279" t="s">
        <v>129</v>
      </c>
    </row>
    <row r="255" s="12" customFormat="1">
      <c r="B255" s="236"/>
      <c r="C255" s="237"/>
      <c r="D255" s="238" t="s">
        <v>139</v>
      </c>
      <c r="E255" s="239" t="s">
        <v>1</v>
      </c>
      <c r="F255" s="240" t="s">
        <v>288</v>
      </c>
      <c r="G255" s="237"/>
      <c r="H255" s="241">
        <v>246.05000000000001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AT255" s="247" t="s">
        <v>139</v>
      </c>
      <c r="AU255" s="247" t="s">
        <v>86</v>
      </c>
      <c r="AV255" s="12" t="s">
        <v>86</v>
      </c>
      <c r="AW255" s="12" t="s">
        <v>32</v>
      </c>
      <c r="AX255" s="12" t="s">
        <v>76</v>
      </c>
      <c r="AY255" s="247" t="s">
        <v>129</v>
      </c>
    </row>
    <row r="256" s="12" customFormat="1">
      <c r="B256" s="236"/>
      <c r="C256" s="237"/>
      <c r="D256" s="238" t="s">
        <v>139</v>
      </c>
      <c r="E256" s="239" t="s">
        <v>1</v>
      </c>
      <c r="F256" s="240" t="s">
        <v>289</v>
      </c>
      <c r="G256" s="237"/>
      <c r="H256" s="241">
        <v>54.600000000000001</v>
      </c>
      <c r="I256" s="242"/>
      <c r="J256" s="237"/>
      <c r="K256" s="237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139</v>
      </c>
      <c r="AU256" s="247" t="s">
        <v>86</v>
      </c>
      <c r="AV256" s="12" t="s">
        <v>86</v>
      </c>
      <c r="AW256" s="12" t="s">
        <v>32</v>
      </c>
      <c r="AX256" s="12" t="s">
        <v>76</v>
      </c>
      <c r="AY256" s="247" t="s">
        <v>129</v>
      </c>
    </row>
    <row r="257" s="12" customFormat="1">
      <c r="B257" s="236"/>
      <c r="C257" s="237"/>
      <c r="D257" s="238" t="s">
        <v>139</v>
      </c>
      <c r="E257" s="239" t="s">
        <v>1</v>
      </c>
      <c r="F257" s="240" t="s">
        <v>290</v>
      </c>
      <c r="G257" s="237"/>
      <c r="H257" s="241">
        <v>39.200000000000003</v>
      </c>
      <c r="I257" s="242"/>
      <c r="J257" s="237"/>
      <c r="K257" s="237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139</v>
      </c>
      <c r="AU257" s="247" t="s">
        <v>86</v>
      </c>
      <c r="AV257" s="12" t="s">
        <v>86</v>
      </c>
      <c r="AW257" s="12" t="s">
        <v>32</v>
      </c>
      <c r="AX257" s="12" t="s">
        <v>76</v>
      </c>
      <c r="AY257" s="247" t="s">
        <v>129</v>
      </c>
    </row>
    <row r="258" s="13" customFormat="1">
      <c r="B258" s="248"/>
      <c r="C258" s="249"/>
      <c r="D258" s="238" t="s">
        <v>139</v>
      </c>
      <c r="E258" s="250" t="s">
        <v>1</v>
      </c>
      <c r="F258" s="251" t="s">
        <v>141</v>
      </c>
      <c r="G258" s="249"/>
      <c r="H258" s="252">
        <v>487.75000000000006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AT258" s="258" t="s">
        <v>139</v>
      </c>
      <c r="AU258" s="258" t="s">
        <v>86</v>
      </c>
      <c r="AV258" s="13" t="s">
        <v>137</v>
      </c>
      <c r="AW258" s="13" t="s">
        <v>32</v>
      </c>
      <c r="AX258" s="13" t="s">
        <v>76</v>
      </c>
      <c r="AY258" s="258" t="s">
        <v>129</v>
      </c>
    </row>
    <row r="259" s="12" customFormat="1">
      <c r="B259" s="236"/>
      <c r="C259" s="237"/>
      <c r="D259" s="238" t="s">
        <v>139</v>
      </c>
      <c r="E259" s="239" t="s">
        <v>1</v>
      </c>
      <c r="F259" s="240" t="s">
        <v>291</v>
      </c>
      <c r="G259" s="237"/>
      <c r="H259" s="241">
        <v>292.66800000000001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139</v>
      </c>
      <c r="AU259" s="247" t="s">
        <v>86</v>
      </c>
      <c r="AV259" s="12" t="s">
        <v>86</v>
      </c>
      <c r="AW259" s="12" t="s">
        <v>32</v>
      </c>
      <c r="AX259" s="12" t="s">
        <v>76</v>
      </c>
      <c r="AY259" s="247" t="s">
        <v>129</v>
      </c>
    </row>
    <row r="260" s="13" customFormat="1">
      <c r="B260" s="248"/>
      <c r="C260" s="249"/>
      <c r="D260" s="238" t="s">
        <v>139</v>
      </c>
      <c r="E260" s="250" t="s">
        <v>1</v>
      </c>
      <c r="F260" s="251" t="s">
        <v>141</v>
      </c>
      <c r="G260" s="249"/>
      <c r="H260" s="252">
        <v>292.66800000000001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AT260" s="258" t="s">
        <v>139</v>
      </c>
      <c r="AU260" s="258" t="s">
        <v>86</v>
      </c>
      <c r="AV260" s="13" t="s">
        <v>137</v>
      </c>
      <c r="AW260" s="13" t="s">
        <v>32</v>
      </c>
      <c r="AX260" s="13" t="s">
        <v>84</v>
      </c>
      <c r="AY260" s="258" t="s">
        <v>129</v>
      </c>
    </row>
    <row r="261" s="1" customFormat="1" ht="24" customHeight="1">
      <c r="B261" s="38"/>
      <c r="C261" s="223" t="s">
        <v>302</v>
      </c>
      <c r="D261" s="223" t="s">
        <v>132</v>
      </c>
      <c r="E261" s="224" t="s">
        <v>303</v>
      </c>
      <c r="F261" s="225" t="s">
        <v>304</v>
      </c>
      <c r="G261" s="226" t="s">
        <v>210</v>
      </c>
      <c r="H261" s="227">
        <v>4.423</v>
      </c>
      <c r="I261" s="228"/>
      <c r="J261" s="229">
        <f>ROUND(I261*H261,2)</f>
        <v>0</v>
      </c>
      <c r="K261" s="225" t="s">
        <v>136</v>
      </c>
      <c r="L261" s="43"/>
      <c r="M261" s="230" t="s">
        <v>1</v>
      </c>
      <c r="N261" s="231" t="s">
        <v>41</v>
      </c>
      <c r="O261" s="86"/>
      <c r="P261" s="232">
        <f>O261*H261</f>
        <v>0</v>
      </c>
      <c r="Q261" s="232">
        <v>0</v>
      </c>
      <c r="R261" s="232">
        <f>Q261*H261</f>
        <v>0</v>
      </c>
      <c r="S261" s="232">
        <v>0</v>
      </c>
      <c r="T261" s="233">
        <f>S261*H261</f>
        <v>0</v>
      </c>
      <c r="AR261" s="234" t="s">
        <v>212</v>
      </c>
      <c r="AT261" s="234" t="s">
        <v>132</v>
      </c>
      <c r="AU261" s="234" t="s">
        <v>86</v>
      </c>
      <c r="AY261" s="17" t="s">
        <v>129</v>
      </c>
      <c r="BE261" s="235">
        <f>IF(N261="základní",J261,0)</f>
        <v>0</v>
      </c>
      <c r="BF261" s="235">
        <f>IF(N261="snížená",J261,0)</f>
        <v>0</v>
      </c>
      <c r="BG261" s="235">
        <f>IF(N261="zákl. přenesená",J261,0)</f>
        <v>0</v>
      </c>
      <c r="BH261" s="235">
        <f>IF(N261="sníž. přenesená",J261,0)</f>
        <v>0</v>
      </c>
      <c r="BI261" s="235">
        <f>IF(N261="nulová",J261,0)</f>
        <v>0</v>
      </c>
      <c r="BJ261" s="17" t="s">
        <v>84</v>
      </c>
      <c r="BK261" s="235">
        <f>ROUND(I261*H261,2)</f>
        <v>0</v>
      </c>
      <c r="BL261" s="17" t="s">
        <v>212</v>
      </c>
      <c r="BM261" s="234" t="s">
        <v>305</v>
      </c>
    </row>
    <row r="262" s="11" customFormat="1" ht="22.8" customHeight="1">
      <c r="B262" s="207"/>
      <c r="C262" s="208"/>
      <c r="D262" s="209" t="s">
        <v>75</v>
      </c>
      <c r="E262" s="221" t="s">
        <v>306</v>
      </c>
      <c r="F262" s="221" t="s">
        <v>307</v>
      </c>
      <c r="G262" s="208"/>
      <c r="H262" s="208"/>
      <c r="I262" s="211"/>
      <c r="J262" s="222">
        <f>BK262</f>
        <v>0</v>
      </c>
      <c r="K262" s="208"/>
      <c r="L262" s="213"/>
      <c r="M262" s="214"/>
      <c r="N262" s="215"/>
      <c r="O262" s="215"/>
      <c r="P262" s="216">
        <f>SUM(P263:P264)</f>
        <v>0</v>
      </c>
      <c r="Q262" s="215"/>
      <c r="R262" s="216">
        <f>SUM(R263:R264)</f>
        <v>0.00010000000000000001</v>
      </c>
      <c r="S262" s="215"/>
      <c r="T262" s="217">
        <f>SUM(T263:T264)</f>
        <v>0</v>
      </c>
      <c r="AR262" s="218" t="s">
        <v>86</v>
      </c>
      <c r="AT262" s="219" t="s">
        <v>75</v>
      </c>
      <c r="AU262" s="219" t="s">
        <v>84</v>
      </c>
      <c r="AY262" s="218" t="s">
        <v>129</v>
      </c>
      <c r="BK262" s="220">
        <f>SUM(BK263:BK264)</f>
        <v>0</v>
      </c>
    </row>
    <row r="263" s="1" customFormat="1" ht="24" customHeight="1">
      <c r="B263" s="38"/>
      <c r="C263" s="223" t="s">
        <v>308</v>
      </c>
      <c r="D263" s="223" t="s">
        <v>132</v>
      </c>
      <c r="E263" s="224" t="s">
        <v>309</v>
      </c>
      <c r="F263" s="225" t="s">
        <v>310</v>
      </c>
      <c r="G263" s="226" t="s">
        <v>311</v>
      </c>
      <c r="H263" s="227">
        <v>1</v>
      </c>
      <c r="I263" s="228"/>
      <c r="J263" s="229">
        <f>ROUND(I263*H263,2)</f>
        <v>0</v>
      </c>
      <c r="K263" s="225" t="s">
        <v>1</v>
      </c>
      <c r="L263" s="43"/>
      <c r="M263" s="230" t="s">
        <v>1</v>
      </c>
      <c r="N263" s="231" t="s">
        <v>41</v>
      </c>
      <c r="O263" s="86"/>
      <c r="P263" s="232">
        <f>O263*H263</f>
        <v>0</v>
      </c>
      <c r="Q263" s="232">
        <v>0.00010000000000000001</v>
      </c>
      <c r="R263" s="232">
        <f>Q263*H263</f>
        <v>0.00010000000000000001</v>
      </c>
      <c r="S263" s="232">
        <v>0</v>
      </c>
      <c r="T263" s="233">
        <f>S263*H263</f>
        <v>0</v>
      </c>
      <c r="AR263" s="234" t="s">
        <v>212</v>
      </c>
      <c r="AT263" s="234" t="s">
        <v>132</v>
      </c>
      <c r="AU263" s="234" t="s">
        <v>86</v>
      </c>
      <c r="AY263" s="17" t="s">
        <v>129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7" t="s">
        <v>84</v>
      </c>
      <c r="BK263" s="235">
        <f>ROUND(I263*H263,2)</f>
        <v>0</v>
      </c>
      <c r="BL263" s="17" t="s">
        <v>212</v>
      </c>
      <c r="BM263" s="234" t="s">
        <v>312</v>
      </c>
    </row>
    <row r="264" s="12" customFormat="1">
      <c r="B264" s="236"/>
      <c r="C264" s="237"/>
      <c r="D264" s="238" t="s">
        <v>139</v>
      </c>
      <c r="E264" s="239" t="s">
        <v>1</v>
      </c>
      <c r="F264" s="240" t="s">
        <v>84</v>
      </c>
      <c r="G264" s="237"/>
      <c r="H264" s="241">
        <v>1</v>
      </c>
      <c r="I264" s="242"/>
      <c r="J264" s="237"/>
      <c r="K264" s="237"/>
      <c r="L264" s="243"/>
      <c r="M264" s="244"/>
      <c r="N264" s="245"/>
      <c r="O264" s="245"/>
      <c r="P264" s="245"/>
      <c r="Q264" s="245"/>
      <c r="R264" s="245"/>
      <c r="S264" s="245"/>
      <c r="T264" s="246"/>
      <c r="AT264" s="247" t="s">
        <v>139</v>
      </c>
      <c r="AU264" s="247" t="s">
        <v>86</v>
      </c>
      <c r="AV264" s="12" t="s">
        <v>86</v>
      </c>
      <c r="AW264" s="12" t="s">
        <v>32</v>
      </c>
      <c r="AX264" s="12" t="s">
        <v>84</v>
      </c>
      <c r="AY264" s="247" t="s">
        <v>129</v>
      </c>
    </row>
    <row r="265" s="11" customFormat="1" ht="22.8" customHeight="1">
      <c r="B265" s="207"/>
      <c r="C265" s="208"/>
      <c r="D265" s="209" t="s">
        <v>75</v>
      </c>
      <c r="E265" s="221" t="s">
        <v>313</v>
      </c>
      <c r="F265" s="221" t="s">
        <v>314</v>
      </c>
      <c r="G265" s="208"/>
      <c r="H265" s="208"/>
      <c r="I265" s="211"/>
      <c r="J265" s="222">
        <f>BK265</f>
        <v>0</v>
      </c>
      <c r="K265" s="208"/>
      <c r="L265" s="213"/>
      <c r="M265" s="214"/>
      <c r="N265" s="215"/>
      <c r="O265" s="215"/>
      <c r="P265" s="216">
        <f>SUM(P266:P319)</f>
        <v>0</v>
      </c>
      <c r="Q265" s="215"/>
      <c r="R265" s="216">
        <f>SUM(R266:R319)</f>
        <v>12.462260279999997</v>
      </c>
      <c r="S265" s="215"/>
      <c r="T265" s="217">
        <f>SUM(T266:T319)</f>
        <v>8.067143419999999</v>
      </c>
      <c r="AR265" s="218" t="s">
        <v>86</v>
      </c>
      <c r="AT265" s="219" t="s">
        <v>75</v>
      </c>
      <c r="AU265" s="219" t="s">
        <v>84</v>
      </c>
      <c r="AY265" s="218" t="s">
        <v>129</v>
      </c>
      <c r="BK265" s="220">
        <f>SUM(BK266:BK319)</f>
        <v>0</v>
      </c>
    </row>
    <row r="266" s="1" customFormat="1" ht="24" customHeight="1">
      <c r="B266" s="38"/>
      <c r="C266" s="223" t="s">
        <v>272</v>
      </c>
      <c r="D266" s="223" t="s">
        <v>132</v>
      </c>
      <c r="E266" s="224" t="s">
        <v>315</v>
      </c>
      <c r="F266" s="225" t="s">
        <v>316</v>
      </c>
      <c r="G266" s="226" t="s">
        <v>135</v>
      </c>
      <c r="H266" s="227">
        <v>138.102</v>
      </c>
      <c r="I266" s="228"/>
      <c r="J266" s="229">
        <f>ROUND(I266*H266,2)</f>
        <v>0</v>
      </c>
      <c r="K266" s="225" t="s">
        <v>136</v>
      </c>
      <c r="L266" s="43"/>
      <c r="M266" s="230" t="s">
        <v>1</v>
      </c>
      <c r="N266" s="231" t="s">
        <v>41</v>
      </c>
      <c r="O266" s="86"/>
      <c r="P266" s="232">
        <f>O266*H266</f>
        <v>0</v>
      </c>
      <c r="Q266" s="232">
        <v>0.01694</v>
      </c>
      <c r="R266" s="232">
        <f>Q266*H266</f>
        <v>2.3394478800000003</v>
      </c>
      <c r="S266" s="232">
        <v>0</v>
      </c>
      <c r="T266" s="233">
        <f>S266*H266</f>
        <v>0</v>
      </c>
      <c r="AR266" s="234" t="s">
        <v>212</v>
      </c>
      <c r="AT266" s="234" t="s">
        <v>132</v>
      </c>
      <c r="AU266" s="234" t="s">
        <v>86</v>
      </c>
      <c r="AY266" s="17" t="s">
        <v>129</v>
      </c>
      <c r="BE266" s="235">
        <f>IF(N266="základní",J266,0)</f>
        <v>0</v>
      </c>
      <c r="BF266" s="235">
        <f>IF(N266="snížená",J266,0)</f>
        <v>0</v>
      </c>
      <c r="BG266" s="235">
        <f>IF(N266="zákl. přenesená",J266,0)</f>
        <v>0</v>
      </c>
      <c r="BH266" s="235">
        <f>IF(N266="sníž. přenesená",J266,0)</f>
        <v>0</v>
      </c>
      <c r="BI266" s="235">
        <f>IF(N266="nulová",J266,0)</f>
        <v>0</v>
      </c>
      <c r="BJ266" s="17" t="s">
        <v>84</v>
      </c>
      <c r="BK266" s="235">
        <f>ROUND(I266*H266,2)</f>
        <v>0</v>
      </c>
      <c r="BL266" s="17" t="s">
        <v>212</v>
      </c>
      <c r="BM266" s="234" t="s">
        <v>317</v>
      </c>
    </row>
    <row r="267" s="15" customFormat="1">
      <c r="B267" s="270"/>
      <c r="C267" s="271"/>
      <c r="D267" s="238" t="s">
        <v>139</v>
      </c>
      <c r="E267" s="272" t="s">
        <v>1</v>
      </c>
      <c r="F267" s="273" t="s">
        <v>318</v>
      </c>
      <c r="G267" s="271"/>
      <c r="H267" s="272" t="s">
        <v>1</v>
      </c>
      <c r="I267" s="274"/>
      <c r="J267" s="271"/>
      <c r="K267" s="271"/>
      <c r="L267" s="275"/>
      <c r="M267" s="276"/>
      <c r="N267" s="277"/>
      <c r="O267" s="277"/>
      <c r="P267" s="277"/>
      <c r="Q267" s="277"/>
      <c r="R267" s="277"/>
      <c r="S267" s="277"/>
      <c r="T267" s="278"/>
      <c r="AT267" s="279" t="s">
        <v>139</v>
      </c>
      <c r="AU267" s="279" t="s">
        <v>86</v>
      </c>
      <c r="AV267" s="15" t="s">
        <v>84</v>
      </c>
      <c r="AW267" s="15" t="s">
        <v>32</v>
      </c>
      <c r="AX267" s="15" t="s">
        <v>76</v>
      </c>
      <c r="AY267" s="279" t="s">
        <v>129</v>
      </c>
    </row>
    <row r="268" s="12" customFormat="1">
      <c r="B268" s="236"/>
      <c r="C268" s="237"/>
      <c r="D268" s="238" t="s">
        <v>139</v>
      </c>
      <c r="E268" s="239" t="s">
        <v>1</v>
      </c>
      <c r="F268" s="240" t="s">
        <v>319</v>
      </c>
      <c r="G268" s="237"/>
      <c r="H268" s="241">
        <v>138.102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AT268" s="247" t="s">
        <v>139</v>
      </c>
      <c r="AU268" s="247" t="s">
        <v>86</v>
      </c>
      <c r="AV268" s="12" t="s">
        <v>86</v>
      </c>
      <c r="AW268" s="12" t="s">
        <v>32</v>
      </c>
      <c r="AX268" s="12" t="s">
        <v>76</v>
      </c>
      <c r="AY268" s="247" t="s">
        <v>129</v>
      </c>
    </row>
    <row r="269" s="13" customFormat="1">
      <c r="B269" s="248"/>
      <c r="C269" s="249"/>
      <c r="D269" s="238" t="s">
        <v>139</v>
      </c>
      <c r="E269" s="250" t="s">
        <v>1</v>
      </c>
      <c r="F269" s="251" t="s">
        <v>141</v>
      </c>
      <c r="G269" s="249"/>
      <c r="H269" s="252">
        <v>138.102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AT269" s="258" t="s">
        <v>139</v>
      </c>
      <c r="AU269" s="258" t="s">
        <v>86</v>
      </c>
      <c r="AV269" s="13" t="s">
        <v>137</v>
      </c>
      <c r="AW269" s="13" t="s">
        <v>32</v>
      </c>
      <c r="AX269" s="13" t="s">
        <v>84</v>
      </c>
      <c r="AY269" s="258" t="s">
        <v>129</v>
      </c>
    </row>
    <row r="270" s="1" customFormat="1" ht="24" customHeight="1">
      <c r="B270" s="38"/>
      <c r="C270" s="223" t="s">
        <v>320</v>
      </c>
      <c r="D270" s="223" t="s">
        <v>132</v>
      </c>
      <c r="E270" s="224" t="s">
        <v>321</v>
      </c>
      <c r="F270" s="225" t="s">
        <v>322</v>
      </c>
      <c r="G270" s="226" t="s">
        <v>135</v>
      </c>
      <c r="H270" s="227">
        <v>435.13999999999999</v>
      </c>
      <c r="I270" s="228"/>
      <c r="J270" s="229">
        <f>ROUND(I270*H270,2)</f>
        <v>0</v>
      </c>
      <c r="K270" s="225" t="s">
        <v>136</v>
      </c>
      <c r="L270" s="43"/>
      <c r="M270" s="230" t="s">
        <v>1</v>
      </c>
      <c r="N270" s="231" t="s">
        <v>41</v>
      </c>
      <c r="O270" s="86"/>
      <c r="P270" s="232">
        <f>O270*H270</f>
        <v>0</v>
      </c>
      <c r="Q270" s="232">
        <v>0.00040999999999999999</v>
      </c>
      <c r="R270" s="232">
        <f>Q270*H270</f>
        <v>0.17840739999999999</v>
      </c>
      <c r="S270" s="232">
        <v>0</v>
      </c>
      <c r="T270" s="233">
        <f>S270*H270</f>
        <v>0</v>
      </c>
      <c r="AR270" s="234" t="s">
        <v>212</v>
      </c>
      <c r="AT270" s="234" t="s">
        <v>132</v>
      </c>
      <c r="AU270" s="234" t="s">
        <v>86</v>
      </c>
      <c r="AY270" s="17" t="s">
        <v>129</v>
      </c>
      <c r="BE270" s="235">
        <f>IF(N270="základní",J270,0)</f>
        <v>0</v>
      </c>
      <c r="BF270" s="235">
        <f>IF(N270="snížená",J270,0)</f>
        <v>0</v>
      </c>
      <c r="BG270" s="235">
        <f>IF(N270="zákl. přenesená",J270,0)</f>
        <v>0</v>
      </c>
      <c r="BH270" s="235">
        <f>IF(N270="sníž. přenesená",J270,0)</f>
        <v>0</v>
      </c>
      <c r="BI270" s="235">
        <f>IF(N270="nulová",J270,0)</f>
        <v>0</v>
      </c>
      <c r="BJ270" s="17" t="s">
        <v>84</v>
      </c>
      <c r="BK270" s="235">
        <f>ROUND(I270*H270,2)</f>
        <v>0</v>
      </c>
      <c r="BL270" s="17" t="s">
        <v>212</v>
      </c>
      <c r="BM270" s="234" t="s">
        <v>323</v>
      </c>
    </row>
    <row r="271" s="15" customFormat="1">
      <c r="B271" s="270"/>
      <c r="C271" s="271"/>
      <c r="D271" s="238" t="s">
        <v>139</v>
      </c>
      <c r="E271" s="272" t="s">
        <v>1</v>
      </c>
      <c r="F271" s="273" t="s">
        <v>324</v>
      </c>
      <c r="G271" s="271"/>
      <c r="H271" s="272" t="s">
        <v>1</v>
      </c>
      <c r="I271" s="274"/>
      <c r="J271" s="271"/>
      <c r="K271" s="271"/>
      <c r="L271" s="275"/>
      <c r="M271" s="276"/>
      <c r="N271" s="277"/>
      <c r="O271" s="277"/>
      <c r="P271" s="277"/>
      <c r="Q271" s="277"/>
      <c r="R271" s="277"/>
      <c r="S271" s="277"/>
      <c r="T271" s="278"/>
      <c r="AT271" s="279" t="s">
        <v>139</v>
      </c>
      <c r="AU271" s="279" t="s">
        <v>86</v>
      </c>
      <c r="AV271" s="15" t="s">
        <v>84</v>
      </c>
      <c r="AW271" s="15" t="s">
        <v>32</v>
      </c>
      <c r="AX271" s="15" t="s">
        <v>76</v>
      </c>
      <c r="AY271" s="279" t="s">
        <v>129</v>
      </c>
    </row>
    <row r="272" s="15" customFormat="1">
      <c r="B272" s="270"/>
      <c r="C272" s="271"/>
      <c r="D272" s="238" t="s">
        <v>139</v>
      </c>
      <c r="E272" s="272" t="s">
        <v>1</v>
      </c>
      <c r="F272" s="273" t="s">
        <v>243</v>
      </c>
      <c r="G272" s="271"/>
      <c r="H272" s="272" t="s">
        <v>1</v>
      </c>
      <c r="I272" s="274"/>
      <c r="J272" s="271"/>
      <c r="K272" s="271"/>
      <c r="L272" s="275"/>
      <c r="M272" s="276"/>
      <c r="N272" s="277"/>
      <c r="O272" s="277"/>
      <c r="P272" s="277"/>
      <c r="Q272" s="277"/>
      <c r="R272" s="277"/>
      <c r="S272" s="277"/>
      <c r="T272" s="278"/>
      <c r="AT272" s="279" t="s">
        <v>139</v>
      </c>
      <c r="AU272" s="279" t="s">
        <v>86</v>
      </c>
      <c r="AV272" s="15" t="s">
        <v>84</v>
      </c>
      <c r="AW272" s="15" t="s">
        <v>32</v>
      </c>
      <c r="AX272" s="15" t="s">
        <v>76</v>
      </c>
      <c r="AY272" s="279" t="s">
        <v>129</v>
      </c>
    </row>
    <row r="273" s="12" customFormat="1">
      <c r="B273" s="236"/>
      <c r="C273" s="237"/>
      <c r="D273" s="238" t="s">
        <v>139</v>
      </c>
      <c r="E273" s="239" t="s">
        <v>1</v>
      </c>
      <c r="F273" s="240" t="s">
        <v>244</v>
      </c>
      <c r="G273" s="237"/>
      <c r="H273" s="241">
        <v>106.56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139</v>
      </c>
      <c r="AU273" s="247" t="s">
        <v>86</v>
      </c>
      <c r="AV273" s="12" t="s">
        <v>86</v>
      </c>
      <c r="AW273" s="12" t="s">
        <v>32</v>
      </c>
      <c r="AX273" s="12" t="s">
        <v>76</v>
      </c>
      <c r="AY273" s="247" t="s">
        <v>129</v>
      </c>
    </row>
    <row r="274" s="12" customFormat="1">
      <c r="B274" s="236"/>
      <c r="C274" s="237"/>
      <c r="D274" s="238" t="s">
        <v>139</v>
      </c>
      <c r="E274" s="239" t="s">
        <v>1</v>
      </c>
      <c r="F274" s="240" t="s">
        <v>245</v>
      </c>
      <c r="G274" s="237"/>
      <c r="H274" s="241">
        <v>51.409999999999997</v>
      </c>
      <c r="I274" s="242"/>
      <c r="J274" s="237"/>
      <c r="K274" s="237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139</v>
      </c>
      <c r="AU274" s="247" t="s">
        <v>86</v>
      </c>
      <c r="AV274" s="12" t="s">
        <v>86</v>
      </c>
      <c r="AW274" s="12" t="s">
        <v>32</v>
      </c>
      <c r="AX274" s="12" t="s">
        <v>76</v>
      </c>
      <c r="AY274" s="247" t="s">
        <v>129</v>
      </c>
    </row>
    <row r="275" s="12" customFormat="1">
      <c r="B275" s="236"/>
      <c r="C275" s="237"/>
      <c r="D275" s="238" t="s">
        <v>139</v>
      </c>
      <c r="E275" s="239" t="s">
        <v>1</v>
      </c>
      <c r="F275" s="240" t="s">
        <v>246</v>
      </c>
      <c r="G275" s="237"/>
      <c r="H275" s="241">
        <v>-14.699999999999999</v>
      </c>
      <c r="I275" s="242"/>
      <c r="J275" s="237"/>
      <c r="K275" s="237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139</v>
      </c>
      <c r="AU275" s="247" t="s">
        <v>86</v>
      </c>
      <c r="AV275" s="12" t="s">
        <v>86</v>
      </c>
      <c r="AW275" s="12" t="s">
        <v>32</v>
      </c>
      <c r="AX275" s="12" t="s">
        <v>76</v>
      </c>
      <c r="AY275" s="247" t="s">
        <v>129</v>
      </c>
    </row>
    <row r="276" s="15" customFormat="1">
      <c r="B276" s="270"/>
      <c r="C276" s="271"/>
      <c r="D276" s="238" t="s">
        <v>139</v>
      </c>
      <c r="E276" s="272" t="s">
        <v>1</v>
      </c>
      <c r="F276" s="273" t="s">
        <v>247</v>
      </c>
      <c r="G276" s="271"/>
      <c r="H276" s="272" t="s">
        <v>1</v>
      </c>
      <c r="I276" s="274"/>
      <c r="J276" s="271"/>
      <c r="K276" s="271"/>
      <c r="L276" s="275"/>
      <c r="M276" s="276"/>
      <c r="N276" s="277"/>
      <c r="O276" s="277"/>
      <c r="P276" s="277"/>
      <c r="Q276" s="277"/>
      <c r="R276" s="277"/>
      <c r="S276" s="277"/>
      <c r="T276" s="278"/>
      <c r="AT276" s="279" t="s">
        <v>139</v>
      </c>
      <c r="AU276" s="279" t="s">
        <v>86</v>
      </c>
      <c r="AV276" s="15" t="s">
        <v>84</v>
      </c>
      <c r="AW276" s="15" t="s">
        <v>32</v>
      </c>
      <c r="AX276" s="15" t="s">
        <v>76</v>
      </c>
      <c r="AY276" s="279" t="s">
        <v>129</v>
      </c>
    </row>
    <row r="277" s="12" customFormat="1">
      <c r="B277" s="236"/>
      <c r="C277" s="237"/>
      <c r="D277" s="238" t="s">
        <v>139</v>
      </c>
      <c r="E277" s="239" t="s">
        <v>1</v>
      </c>
      <c r="F277" s="240" t="s">
        <v>248</v>
      </c>
      <c r="G277" s="237"/>
      <c r="H277" s="241">
        <v>272.565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AT277" s="247" t="s">
        <v>139</v>
      </c>
      <c r="AU277" s="247" t="s">
        <v>86</v>
      </c>
      <c r="AV277" s="12" t="s">
        <v>86</v>
      </c>
      <c r="AW277" s="12" t="s">
        <v>32</v>
      </c>
      <c r="AX277" s="12" t="s">
        <v>76</v>
      </c>
      <c r="AY277" s="247" t="s">
        <v>129</v>
      </c>
    </row>
    <row r="278" s="12" customFormat="1">
      <c r="B278" s="236"/>
      <c r="C278" s="237"/>
      <c r="D278" s="238" t="s">
        <v>139</v>
      </c>
      <c r="E278" s="239" t="s">
        <v>1</v>
      </c>
      <c r="F278" s="240" t="s">
        <v>249</v>
      </c>
      <c r="G278" s="237"/>
      <c r="H278" s="241">
        <v>57.524999999999999</v>
      </c>
      <c r="I278" s="242"/>
      <c r="J278" s="237"/>
      <c r="K278" s="237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139</v>
      </c>
      <c r="AU278" s="247" t="s">
        <v>86</v>
      </c>
      <c r="AV278" s="12" t="s">
        <v>86</v>
      </c>
      <c r="AW278" s="12" t="s">
        <v>32</v>
      </c>
      <c r="AX278" s="12" t="s">
        <v>76</v>
      </c>
      <c r="AY278" s="247" t="s">
        <v>129</v>
      </c>
    </row>
    <row r="279" s="12" customFormat="1">
      <c r="B279" s="236"/>
      <c r="C279" s="237"/>
      <c r="D279" s="238" t="s">
        <v>139</v>
      </c>
      <c r="E279" s="239" t="s">
        <v>1</v>
      </c>
      <c r="F279" s="240" t="s">
        <v>250</v>
      </c>
      <c r="G279" s="237"/>
      <c r="H279" s="241">
        <v>-38.219999999999999</v>
      </c>
      <c r="I279" s="242"/>
      <c r="J279" s="237"/>
      <c r="K279" s="237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139</v>
      </c>
      <c r="AU279" s="247" t="s">
        <v>86</v>
      </c>
      <c r="AV279" s="12" t="s">
        <v>86</v>
      </c>
      <c r="AW279" s="12" t="s">
        <v>32</v>
      </c>
      <c r="AX279" s="12" t="s">
        <v>76</v>
      </c>
      <c r="AY279" s="247" t="s">
        <v>129</v>
      </c>
    </row>
    <row r="280" s="13" customFormat="1">
      <c r="B280" s="248"/>
      <c r="C280" s="249"/>
      <c r="D280" s="238" t="s">
        <v>139</v>
      </c>
      <c r="E280" s="250" t="s">
        <v>1</v>
      </c>
      <c r="F280" s="251" t="s">
        <v>141</v>
      </c>
      <c r="G280" s="249"/>
      <c r="H280" s="252">
        <v>435.13999999999999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AT280" s="258" t="s">
        <v>139</v>
      </c>
      <c r="AU280" s="258" t="s">
        <v>86</v>
      </c>
      <c r="AV280" s="13" t="s">
        <v>137</v>
      </c>
      <c r="AW280" s="13" t="s">
        <v>32</v>
      </c>
      <c r="AX280" s="13" t="s">
        <v>84</v>
      </c>
      <c r="AY280" s="258" t="s">
        <v>129</v>
      </c>
    </row>
    <row r="281" s="1" customFormat="1" ht="24" customHeight="1">
      <c r="B281" s="38"/>
      <c r="C281" s="282" t="s">
        <v>325</v>
      </c>
      <c r="D281" s="282" t="s">
        <v>269</v>
      </c>
      <c r="E281" s="283" t="s">
        <v>326</v>
      </c>
      <c r="F281" s="284" t="s">
        <v>327</v>
      </c>
      <c r="G281" s="285" t="s">
        <v>135</v>
      </c>
      <c r="H281" s="286">
        <v>574.38499999999999</v>
      </c>
      <c r="I281" s="287"/>
      <c r="J281" s="288">
        <f>ROUND(I281*H281,2)</f>
        <v>0</v>
      </c>
      <c r="K281" s="284" t="s">
        <v>136</v>
      </c>
      <c r="L281" s="289"/>
      <c r="M281" s="290" t="s">
        <v>1</v>
      </c>
      <c r="N281" s="291" t="s">
        <v>41</v>
      </c>
      <c r="O281" s="86"/>
      <c r="P281" s="232">
        <f>O281*H281</f>
        <v>0</v>
      </c>
      <c r="Q281" s="232">
        <v>0.0135</v>
      </c>
      <c r="R281" s="232">
        <f>Q281*H281</f>
        <v>7.7541975000000001</v>
      </c>
      <c r="S281" s="232">
        <v>0</v>
      </c>
      <c r="T281" s="233">
        <f>S281*H281</f>
        <v>0</v>
      </c>
      <c r="AR281" s="234" t="s">
        <v>272</v>
      </c>
      <c r="AT281" s="234" t="s">
        <v>269</v>
      </c>
      <c r="AU281" s="234" t="s">
        <v>86</v>
      </c>
      <c r="AY281" s="17" t="s">
        <v>129</v>
      </c>
      <c r="BE281" s="235">
        <f>IF(N281="základní",J281,0)</f>
        <v>0</v>
      </c>
      <c r="BF281" s="235">
        <f>IF(N281="snížená",J281,0)</f>
        <v>0</v>
      </c>
      <c r="BG281" s="235">
        <f>IF(N281="zákl. přenesená",J281,0)</f>
        <v>0</v>
      </c>
      <c r="BH281" s="235">
        <f>IF(N281="sníž. přenesená",J281,0)</f>
        <v>0</v>
      </c>
      <c r="BI281" s="235">
        <f>IF(N281="nulová",J281,0)</f>
        <v>0</v>
      </c>
      <c r="BJ281" s="17" t="s">
        <v>84</v>
      </c>
      <c r="BK281" s="235">
        <f>ROUND(I281*H281,2)</f>
        <v>0</v>
      </c>
      <c r="BL281" s="17" t="s">
        <v>212</v>
      </c>
      <c r="BM281" s="234" t="s">
        <v>328</v>
      </c>
    </row>
    <row r="282" s="12" customFormat="1">
      <c r="B282" s="236"/>
      <c r="C282" s="237"/>
      <c r="D282" s="238" t="s">
        <v>139</v>
      </c>
      <c r="E282" s="239" t="s">
        <v>1</v>
      </c>
      <c r="F282" s="240" t="s">
        <v>329</v>
      </c>
      <c r="G282" s="237"/>
      <c r="H282" s="241">
        <v>522.16800000000001</v>
      </c>
      <c r="I282" s="242"/>
      <c r="J282" s="237"/>
      <c r="K282" s="237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139</v>
      </c>
      <c r="AU282" s="247" t="s">
        <v>86</v>
      </c>
      <c r="AV282" s="12" t="s">
        <v>86</v>
      </c>
      <c r="AW282" s="12" t="s">
        <v>32</v>
      </c>
      <c r="AX282" s="12" t="s">
        <v>84</v>
      </c>
      <c r="AY282" s="247" t="s">
        <v>129</v>
      </c>
    </row>
    <row r="283" s="12" customFormat="1">
      <c r="B283" s="236"/>
      <c r="C283" s="237"/>
      <c r="D283" s="238" t="s">
        <v>139</v>
      </c>
      <c r="E283" s="237"/>
      <c r="F283" s="240" t="s">
        <v>330</v>
      </c>
      <c r="G283" s="237"/>
      <c r="H283" s="241">
        <v>574.38499999999999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AT283" s="247" t="s">
        <v>139</v>
      </c>
      <c r="AU283" s="247" t="s">
        <v>86</v>
      </c>
      <c r="AV283" s="12" t="s">
        <v>86</v>
      </c>
      <c r="AW283" s="12" t="s">
        <v>4</v>
      </c>
      <c r="AX283" s="12" t="s">
        <v>84</v>
      </c>
      <c r="AY283" s="247" t="s">
        <v>129</v>
      </c>
    </row>
    <row r="284" s="1" customFormat="1" ht="16.5" customHeight="1">
      <c r="B284" s="38"/>
      <c r="C284" s="223" t="s">
        <v>331</v>
      </c>
      <c r="D284" s="223" t="s">
        <v>132</v>
      </c>
      <c r="E284" s="224" t="s">
        <v>332</v>
      </c>
      <c r="F284" s="225" t="s">
        <v>333</v>
      </c>
      <c r="G284" s="226" t="s">
        <v>334</v>
      </c>
      <c r="H284" s="227">
        <v>160.19999999999999</v>
      </c>
      <c r="I284" s="228"/>
      <c r="J284" s="229">
        <f>ROUND(I284*H284,2)</f>
        <v>0</v>
      </c>
      <c r="K284" s="225" t="s">
        <v>136</v>
      </c>
      <c r="L284" s="43"/>
      <c r="M284" s="230" t="s">
        <v>1</v>
      </c>
      <c r="N284" s="231" t="s">
        <v>41</v>
      </c>
      <c r="O284" s="86"/>
      <c r="P284" s="232">
        <f>O284*H284</f>
        <v>0</v>
      </c>
      <c r="Q284" s="232">
        <v>0.00025999999999999998</v>
      </c>
      <c r="R284" s="232">
        <f>Q284*H284</f>
        <v>0.041651999999999995</v>
      </c>
      <c r="S284" s="232">
        <v>0</v>
      </c>
      <c r="T284" s="233">
        <f>S284*H284</f>
        <v>0</v>
      </c>
      <c r="AR284" s="234" t="s">
        <v>212</v>
      </c>
      <c r="AT284" s="234" t="s">
        <v>132</v>
      </c>
      <c r="AU284" s="234" t="s">
        <v>86</v>
      </c>
      <c r="AY284" s="17" t="s">
        <v>129</v>
      </c>
      <c r="BE284" s="235">
        <f>IF(N284="základní",J284,0)</f>
        <v>0</v>
      </c>
      <c r="BF284" s="235">
        <f>IF(N284="snížená",J284,0)</f>
        <v>0</v>
      </c>
      <c r="BG284" s="235">
        <f>IF(N284="zákl. přenesená",J284,0)</f>
        <v>0</v>
      </c>
      <c r="BH284" s="235">
        <f>IF(N284="sníž. přenesená",J284,0)</f>
        <v>0</v>
      </c>
      <c r="BI284" s="235">
        <f>IF(N284="nulová",J284,0)</f>
        <v>0</v>
      </c>
      <c r="BJ284" s="17" t="s">
        <v>84</v>
      </c>
      <c r="BK284" s="235">
        <f>ROUND(I284*H284,2)</f>
        <v>0</v>
      </c>
      <c r="BL284" s="17" t="s">
        <v>212</v>
      </c>
      <c r="BM284" s="234" t="s">
        <v>335</v>
      </c>
    </row>
    <row r="285" s="12" customFormat="1">
      <c r="B285" s="236"/>
      <c r="C285" s="237"/>
      <c r="D285" s="238" t="s">
        <v>139</v>
      </c>
      <c r="E285" s="239" t="s">
        <v>1</v>
      </c>
      <c r="F285" s="240" t="s">
        <v>336</v>
      </c>
      <c r="G285" s="237"/>
      <c r="H285" s="241">
        <v>160.19999999999999</v>
      </c>
      <c r="I285" s="242"/>
      <c r="J285" s="237"/>
      <c r="K285" s="237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139</v>
      </c>
      <c r="AU285" s="247" t="s">
        <v>86</v>
      </c>
      <c r="AV285" s="12" t="s">
        <v>86</v>
      </c>
      <c r="AW285" s="12" t="s">
        <v>32</v>
      </c>
      <c r="AX285" s="12" t="s">
        <v>84</v>
      </c>
      <c r="AY285" s="247" t="s">
        <v>129</v>
      </c>
    </row>
    <row r="286" s="1" customFormat="1" ht="16.5" customHeight="1">
      <c r="B286" s="38"/>
      <c r="C286" s="223" t="s">
        <v>337</v>
      </c>
      <c r="D286" s="223" t="s">
        <v>132</v>
      </c>
      <c r="E286" s="224" t="s">
        <v>338</v>
      </c>
      <c r="F286" s="225" t="s">
        <v>339</v>
      </c>
      <c r="G286" s="226" t="s">
        <v>135</v>
      </c>
      <c r="H286" s="227">
        <v>435.13999999999999</v>
      </c>
      <c r="I286" s="228"/>
      <c r="J286" s="229">
        <f>ROUND(I286*H286,2)</f>
        <v>0</v>
      </c>
      <c r="K286" s="225" t="s">
        <v>136</v>
      </c>
      <c r="L286" s="43"/>
      <c r="M286" s="230" t="s">
        <v>1</v>
      </c>
      <c r="N286" s="231" t="s">
        <v>41</v>
      </c>
      <c r="O286" s="86"/>
      <c r="P286" s="232">
        <f>O286*H286</f>
        <v>0</v>
      </c>
      <c r="Q286" s="232">
        <v>0.00010000000000000001</v>
      </c>
      <c r="R286" s="232">
        <f>Q286*H286</f>
        <v>0.043514000000000004</v>
      </c>
      <c r="S286" s="232">
        <v>0</v>
      </c>
      <c r="T286" s="233">
        <f>S286*H286</f>
        <v>0</v>
      </c>
      <c r="AR286" s="234" t="s">
        <v>212</v>
      </c>
      <c r="AT286" s="234" t="s">
        <v>132</v>
      </c>
      <c r="AU286" s="234" t="s">
        <v>86</v>
      </c>
      <c r="AY286" s="17" t="s">
        <v>129</v>
      </c>
      <c r="BE286" s="235">
        <f>IF(N286="základní",J286,0)</f>
        <v>0</v>
      </c>
      <c r="BF286" s="235">
        <f>IF(N286="snížená",J286,0)</f>
        <v>0</v>
      </c>
      <c r="BG286" s="235">
        <f>IF(N286="zákl. přenesená",J286,0)</f>
        <v>0</v>
      </c>
      <c r="BH286" s="235">
        <f>IF(N286="sníž. přenesená",J286,0)</f>
        <v>0</v>
      </c>
      <c r="BI286" s="235">
        <f>IF(N286="nulová",J286,0)</f>
        <v>0</v>
      </c>
      <c r="BJ286" s="17" t="s">
        <v>84</v>
      </c>
      <c r="BK286" s="235">
        <f>ROUND(I286*H286,2)</f>
        <v>0</v>
      </c>
      <c r="BL286" s="17" t="s">
        <v>212</v>
      </c>
      <c r="BM286" s="234" t="s">
        <v>340</v>
      </c>
    </row>
    <row r="287" s="1" customFormat="1" ht="16.5" customHeight="1">
      <c r="B287" s="38"/>
      <c r="C287" s="223" t="s">
        <v>341</v>
      </c>
      <c r="D287" s="223" t="s">
        <v>132</v>
      </c>
      <c r="E287" s="224" t="s">
        <v>342</v>
      </c>
      <c r="F287" s="225" t="s">
        <v>343</v>
      </c>
      <c r="G287" s="226" t="s">
        <v>135</v>
      </c>
      <c r="H287" s="227">
        <v>435.13999999999999</v>
      </c>
      <c r="I287" s="228"/>
      <c r="J287" s="229">
        <f>ROUND(I287*H287,2)</f>
        <v>0</v>
      </c>
      <c r="K287" s="225" t="s">
        <v>136</v>
      </c>
      <c r="L287" s="43"/>
      <c r="M287" s="230" t="s">
        <v>1</v>
      </c>
      <c r="N287" s="231" t="s">
        <v>41</v>
      </c>
      <c r="O287" s="86"/>
      <c r="P287" s="232">
        <f>O287*H287</f>
        <v>0</v>
      </c>
      <c r="Q287" s="232">
        <v>0</v>
      </c>
      <c r="R287" s="232">
        <f>Q287*H287</f>
        <v>0</v>
      </c>
      <c r="S287" s="232">
        <v>0</v>
      </c>
      <c r="T287" s="233">
        <f>S287*H287</f>
        <v>0</v>
      </c>
      <c r="AR287" s="234" t="s">
        <v>212</v>
      </c>
      <c r="AT287" s="234" t="s">
        <v>132</v>
      </c>
      <c r="AU287" s="234" t="s">
        <v>86</v>
      </c>
      <c r="AY287" s="17" t="s">
        <v>129</v>
      </c>
      <c r="BE287" s="235">
        <f>IF(N287="základní",J287,0)</f>
        <v>0</v>
      </c>
      <c r="BF287" s="235">
        <f>IF(N287="snížená",J287,0)</f>
        <v>0</v>
      </c>
      <c r="BG287" s="235">
        <f>IF(N287="zákl. přenesená",J287,0)</f>
        <v>0</v>
      </c>
      <c r="BH287" s="235">
        <f>IF(N287="sníž. přenesená",J287,0)</f>
        <v>0</v>
      </c>
      <c r="BI287" s="235">
        <f>IF(N287="nulová",J287,0)</f>
        <v>0</v>
      </c>
      <c r="BJ287" s="17" t="s">
        <v>84</v>
      </c>
      <c r="BK287" s="235">
        <f>ROUND(I287*H287,2)</f>
        <v>0</v>
      </c>
      <c r="BL287" s="17" t="s">
        <v>212</v>
      </c>
      <c r="BM287" s="234" t="s">
        <v>344</v>
      </c>
    </row>
    <row r="288" s="1" customFormat="1" ht="24" customHeight="1">
      <c r="B288" s="38"/>
      <c r="C288" s="282" t="s">
        <v>345</v>
      </c>
      <c r="D288" s="282" t="s">
        <v>269</v>
      </c>
      <c r="E288" s="283" t="s">
        <v>346</v>
      </c>
      <c r="F288" s="284" t="s">
        <v>347</v>
      </c>
      <c r="G288" s="285" t="s">
        <v>135</v>
      </c>
      <c r="H288" s="286">
        <v>500.411</v>
      </c>
      <c r="I288" s="287"/>
      <c r="J288" s="288">
        <f>ROUND(I288*H288,2)</f>
        <v>0</v>
      </c>
      <c r="K288" s="284" t="s">
        <v>136</v>
      </c>
      <c r="L288" s="289"/>
      <c r="M288" s="290" t="s">
        <v>1</v>
      </c>
      <c r="N288" s="291" t="s">
        <v>41</v>
      </c>
      <c r="O288" s="86"/>
      <c r="P288" s="232">
        <f>O288*H288</f>
        <v>0</v>
      </c>
      <c r="Q288" s="232">
        <v>0.00010000000000000001</v>
      </c>
      <c r="R288" s="232">
        <f>Q288*H288</f>
        <v>0.050041100000000005</v>
      </c>
      <c r="S288" s="232">
        <v>0</v>
      </c>
      <c r="T288" s="233">
        <f>S288*H288</f>
        <v>0</v>
      </c>
      <c r="AR288" s="234" t="s">
        <v>272</v>
      </c>
      <c r="AT288" s="234" t="s">
        <v>269</v>
      </c>
      <c r="AU288" s="234" t="s">
        <v>86</v>
      </c>
      <c r="AY288" s="17" t="s">
        <v>129</v>
      </c>
      <c r="BE288" s="235">
        <f>IF(N288="základní",J288,0)</f>
        <v>0</v>
      </c>
      <c r="BF288" s="235">
        <f>IF(N288="snížená",J288,0)</f>
        <v>0</v>
      </c>
      <c r="BG288" s="235">
        <f>IF(N288="zákl. přenesená",J288,0)</f>
        <v>0</v>
      </c>
      <c r="BH288" s="235">
        <f>IF(N288="sníž. přenesená",J288,0)</f>
        <v>0</v>
      </c>
      <c r="BI288" s="235">
        <f>IF(N288="nulová",J288,0)</f>
        <v>0</v>
      </c>
      <c r="BJ288" s="17" t="s">
        <v>84</v>
      </c>
      <c r="BK288" s="235">
        <f>ROUND(I288*H288,2)</f>
        <v>0</v>
      </c>
      <c r="BL288" s="17" t="s">
        <v>212</v>
      </c>
      <c r="BM288" s="234" t="s">
        <v>348</v>
      </c>
    </row>
    <row r="289" s="12" customFormat="1">
      <c r="B289" s="236"/>
      <c r="C289" s="237"/>
      <c r="D289" s="238" t="s">
        <v>139</v>
      </c>
      <c r="E289" s="239" t="s">
        <v>1</v>
      </c>
      <c r="F289" s="240" t="s">
        <v>349</v>
      </c>
      <c r="G289" s="237"/>
      <c r="H289" s="241">
        <v>500.411</v>
      </c>
      <c r="I289" s="242"/>
      <c r="J289" s="237"/>
      <c r="K289" s="237"/>
      <c r="L289" s="243"/>
      <c r="M289" s="244"/>
      <c r="N289" s="245"/>
      <c r="O289" s="245"/>
      <c r="P289" s="245"/>
      <c r="Q289" s="245"/>
      <c r="R289" s="245"/>
      <c r="S289" s="245"/>
      <c r="T289" s="246"/>
      <c r="AT289" s="247" t="s">
        <v>139</v>
      </c>
      <c r="AU289" s="247" t="s">
        <v>86</v>
      </c>
      <c r="AV289" s="12" t="s">
        <v>86</v>
      </c>
      <c r="AW289" s="12" t="s">
        <v>32</v>
      </c>
      <c r="AX289" s="12" t="s">
        <v>84</v>
      </c>
      <c r="AY289" s="247" t="s">
        <v>129</v>
      </c>
    </row>
    <row r="290" s="1" customFormat="1" ht="16.5" customHeight="1">
      <c r="B290" s="38"/>
      <c r="C290" s="223" t="s">
        <v>350</v>
      </c>
      <c r="D290" s="223" t="s">
        <v>132</v>
      </c>
      <c r="E290" s="224" t="s">
        <v>351</v>
      </c>
      <c r="F290" s="225" t="s">
        <v>352</v>
      </c>
      <c r="G290" s="226" t="s">
        <v>135</v>
      </c>
      <c r="H290" s="227">
        <v>435.13999999999999</v>
      </c>
      <c r="I290" s="228"/>
      <c r="J290" s="229">
        <f>ROUND(I290*H290,2)</f>
        <v>0</v>
      </c>
      <c r="K290" s="225" t="s">
        <v>136</v>
      </c>
      <c r="L290" s="43"/>
      <c r="M290" s="230" t="s">
        <v>1</v>
      </c>
      <c r="N290" s="231" t="s">
        <v>41</v>
      </c>
      <c r="O290" s="86"/>
      <c r="P290" s="232">
        <f>O290*H290</f>
        <v>0</v>
      </c>
      <c r="Q290" s="232">
        <v>0.0016100000000000001</v>
      </c>
      <c r="R290" s="232">
        <f>Q290*H290</f>
        <v>0.70057540000000007</v>
      </c>
      <c r="S290" s="232">
        <v>0</v>
      </c>
      <c r="T290" s="233">
        <f>S290*H290</f>
        <v>0</v>
      </c>
      <c r="AR290" s="234" t="s">
        <v>212</v>
      </c>
      <c r="AT290" s="234" t="s">
        <v>132</v>
      </c>
      <c r="AU290" s="234" t="s">
        <v>86</v>
      </c>
      <c r="AY290" s="17" t="s">
        <v>129</v>
      </c>
      <c r="BE290" s="235">
        <f>IF(N290="základní",J290,0)</f>
        <v>0</v>
      </c>
      <c r="BF290" s="235">
        <f>IF(N290="snížená",J290,0)</f>
        <v>0</v>
      </c>
      <c r="BG290" s="235">
        <f>IF(N290="zákl. přenesená",J290,0)</f>
        <v>0</v>
      </c>
      <c r="BH290" s="235">
        <f>IF(N290="sníž. přenesená",J290,0)</f>
        <v>0</v>
      </c>
      <c r="BI290" s="235">
        <f>IF(N290="nulová",J290,0)</f>
        <v>0</v>
      </c>
      <c r="BJ290" s="17" t="s">
        <v>84</v>
      </c>
      <c r="BK290" s="235">
        <f>ROUND(I290*H290,2)</f>
        <v>0</v>
      </c>
      <c r="BL290" s="17" t="s">
        <v>212</v>
      </c>
      <c r="BM290" s="234" t="s">
        <v>353</v>
      </c>
    </row>
    <row r="291" s="1" customFormat="1" ht="16.5" customHeight="1">
      <c r="B291" s="38"/>
      <c r="C291" s="223" t="s">
        <v>354</v>
      </c>
      <c r="D291" s="223" t="s">
        <v>132</v>
      </c>
      <c r="E291" s="224" t="s">
        <v>355</v>
      </c>
      <c r="F291" s="225" t="s">
        <v>356</v>
      </c>
      <c r="G291" s="226" t="s">
        <v>135</v>
      </c>
      <c r="H291" s="227">
        <v>435.13999999999999</v>
      </c>
      <c r="I291" s="228"/>
      <c r="J291" s="229">
        <f>ROUND(I291*H291,2)</f>
        <v>0</v>
      </c>
      <c r="K291" s="225" t="s">
        <v>136</v>
      </c>
      <c r="L291" s="43"/>
      <c r="M291" s="230" t="s">
        <v>1</v>
      </c>
      <c r="N291" s="231" t="s">
        <v>41</v>
      </c>
      <c r="O291" s="86"/>
      <c r="P291" s="232">
        <f>O291*H291</f>
        <v>0</v>
      </c>
      <c r="Q291" s="232">
        <v>0.00025000000000000001</v>
      </c>
      <c r="R291" s="232">
        <f>Q291*H291</f>
        <v>0.10878499999999999</v>
      </c>
      <c r="S291" s="232">
        <v>0</v>
      </c>
      <c r="T291" s="233">
        <f>S291*H291</f>
        <v>0</v>
      </c>
      <c r="AR291" s="234" t="s">
        <v>212</v>
      </c>
      <c r="AT291" s="234" t="s">
        <v>132</v>
      </c>
      <c r="AU291" s="234" t="s">
        <v>86</v>
      </c>
      <c r="AY291" s="17" t="s">
        <v>129</v>
      </c>
      <c r="BE291" s="235">
        <f>IF(N291="základní",J291,0)</f>
        <v>0</v>
      </c>
      <c r="BF291" s="235">
        <f>IF(N291="snížená",J291,0)</f>
        <v>0</v>
      </c>
      <c r="BG291" s="235">
        <f>IF(N291="zákl. přenesená",J291,0)</f>
        <v>0</v>
      </c>
      <c r="BH291" s="235">
        <f>IF(N291="sníž. přenesená",J291,0)</f>
        <v>0</v>
      </c>
      <c r="BI291" s="235">
        <f>IF(N291="nulová",J291,0)</f>
        <v>0</v>
      </c>
      <c r="BJ291" s="17" t="s">
        <v>84</v>
      </c>
      <c r="BK291" s="235">
        <f>ROUND(I291*H291,2)</f>
        <v>0</v>
      </c>
      <c r="BL291" s="17" t="s">
        <v>212</v>
      </c>
      <c r="BM291" s="234" t="s">
        <v>357</v>
      </c>
    </row>
    <row r="292" s="1" customFormat="1" ht="24" customHeight="1">
      <c r="B292" s="38"/>
      <c r="C292" s="223" t="s">
        <v>358</v>
      </c>
      <c r="D292" s="223" t="s">
        <v>132</v>
      </c>
      <c r="E292" s="224" t="s">
        <v>359</v>
      </c>
      <c r="F292" s="225" t="s">
        <v>360</v>
      </c>
      <c r="G292" s="226" t="s">
        <v>135</v>
      </c>
      <c r="H292" s="227">
        <v>138.102</v>
      </c>
      <c r="I292" s="228"/>
      <c r="J292" s="229">
        <f>ROUND(I292*H292,2)</f>
        <v>0</v>
      </c>
      <c r="K292" s="225" t="s">
        <v>136</v>
      </c>
      <c r="L292" s="43"/>
      <c r="M292" s="230" t="s">
        <v>1</v>
      </c>
      <c r="N292" s="231" t="s">
        <v>41</v>
      </c>
      <c r="O292" s="86"/>
      <c r="P292" s="232">
        <f>O292*H292</f>
        <v>0</v>
      </c>
      <c r="Q292" s="232">
        <v>0</v>
      </c>
      <c r="R292" s="232">
        <f>Q292*H292</f>
        <v>0</v>
      </c>
      <c r="S292" s="232">
        <v>0.01721</v>
      </c>
      <c r="T292" s="233">
        <f>S292*H292</f>
        <v>2.3767354200000002</v>
      </c>
      <c r="AR292" s="234" t="s">
        <v>212</v>
      </c>
      <c r="AT292" s="234" t="s">
        <v>132</v>
      </c>
      <c r="AU292" s="234" t="s">
        <v>86</v>
      </c>
      <c r="AY292" s="17" t="s">
        <v>129</v>
      </c>
      <c r="BE292" s="235">
        <f>IF(N292="základní",J292,0)</f>
        <v>0</v>
      </c>
      <c r="BF292" s="235">
        <f>IF(N292="snížená",J292,0)</f>
        <v>0</v>
      </c>
      <c r="BG292" s="235">
        <f>IF(N292="zákl. přenesená",J292,0)</f>
        <v>0</v>
      </c>
      <c r="BH292" s="235">
        <f>IF(N292="sníž. přenesená",J292,0)</f>
        <v>0</v>
      </c>
      <c r="BI292" s="235">
        <f>IF(N292="nulová",J292,0)</f>
        <v>0</v>
      </c>
      <c r="BJ292" s="17" t="s">
        <v>84</v>
      </c>
      <c r="BK292" s="235">
        <f>ROUND(I292*H292,2)</f>
        <v>0</v>
      </c>
      <c r="BL292" s="17" t="s">
        <v>212</v>
      </c>
      <c r="BM292" s="234" t="s">
        <v>361</v>
      </c>
    </row>
    <row r="293" s="15" customFormat="1">
      <c r="B293" s="270"/>
      <c r="C293" s="271"/>
      <c r="D293" s="238" t="s">
        <v>139</v>
      </c>
      <c r="E293" s="272" t="s">
        <v>1</v>
      </c>
      <c r="F293" s="273" t="s">
        <v>362</v>
      </c>
      <c r="G293" s="271"/>
      <c r="H293" s="272" t="s">
        <v>1</v>
      </c>
      <c r="I293" s="274"/>
      <c r="J293" s="271"/>
      <c r="K293" s="271"/>
      <c r="L293" s="275"/>
      <c r="M293" s="276"/>
      <c r="N293" s="277"/>
      <c r="O293" s="277"/>
      <c r="P293" s="277"/>
      <c r="Q293" s="277"/>
      <c r="R293" s="277"/>
      <c r="S293" s="277"/>
      <c r="T293" s="278"/>
      <c r="AT293" s="279" t="s">
        <v>139</v>
      </c>
      <c r="AU293" s="279" t="s">
        <v>86</v>
      </c>
      <c r="AV293" s="15" t="s">
        <v>84</v>
      </c>
      <c r="AW293" s="15" t="s">
        <v>32</v>
      </c>
      <c r="AX293" s="15" t="s">
        <v>76</v>
      </c>
      <c r="AY293" s="279" t="s">
        <v>129</v>
      </c>
    </row>
    <row r="294" s="12" customFormat="1">
      <c r="B294" s="236"/>
      <c r="C294" s="237"/>
      <c r="D294" s="238" t="s">
        <v>139</v>
      </c>
      <c r="E294" s="239" t="s">
        <v>1</v>
      </c>
      <c r="F294" s="240" t="s">
        <v>319</v>
      </c>
      <c r="G294" s="237"/>
      <c r="H294" s="241">
        <v>138.102</v>
      </c>
      <c r="I294" s="242"/>
      <c r="J294" s="237"/>
      <c r="K294" s="237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139</v>
      </c>
      <c r="AU294" s="247" t="s">
        <v>86</v>
      </c>
      <c r="AV294" s="12" t="s">
        <v>86</v>
      </c>
      <c r="AW294" s="12" t="s">
        <v>32</v>
      </c>
      <c r="AX294" s="12" t="s">
        <v>76</v>
      </c>
      <c r="AY294" s="247" t="s">
        <v>129</v>
      </c>
    </row>
    <row r="295" s="13" customFormat="1">
      <c r="B295" s="248"/>
      <c r="C295" s="249"/>
      <c r="D295" s="238" t="s">
        <v>139</v>
      </c>
      <c r="E295" s="250" t="s">
        <v>1</v>
      </c>
      <c r="F295" s="251" t="s">
        <v>141</v>
      </c>
      <c r="G295" s="249"/>
      <c r="H295" s="252">
        <v>138.102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AT295" s="258" t="s">
        <v>139</v>
      </c>
      <c r="AU295" s="258" t="s">
        <v>86</v>
      </c>
      <c r="AV295" s="13" t="s">
        <v>137</v>
      </c>
      <c r="AW295" s="13" t="s">
        <v>32</v>
      </c>
      <c r="AX295" s="13" t="s">
        <v>84</v>
      </c>
      <c r="AY295" s="258" t="s">
        <v>129</v>
      </c>
    </row>
    <row r="296" s="1" customFormat="1" ht="16.5" customHeight="1">
      <c r="B296" s="38"/>
      <c r="C296" s="223" t="s">
        <v>363</v>
      </c>
      <c r="D296" s="223" t="s">
        <v>132</v>
      </c>
      <c r="E296" s="224" t="s">
        <v>364</v>
      </c>
      <c r="F296" s="225" t="s">
        <v>365</v>
      </c>
      <c r="G296" s="226" t="s">
        <v>135</v>
      </c>
      <c r="H296" s="227">
        <v>460.33999999999998</v>
      </c>
      <c r="I296" s="228"/>
      <c r="J296" s="229">
        <f>ROUND(I296*H296,2)</f>
        <v>0</v>
      </c>
      <c r="K296" s="225" t="s">
        <v>136</v>
      </c>
      <c r="L296" s="43"/>
      <c r="M296" s="230" t="s">
        <v>1</v>
      </c>
      <c r="N296" s="231" t="s">
        <v>41</v>
      </c>
      <c r="O296" s="86"/>
      <c r="P296" s="232">
        <f>O296*H296</f>
        <v>0</v>
      </c>
      <c r="Q296" s="232">
        <v>0</v>
      </c>
      <c r="R296" s="232">
        <f>Q296*H296</f>
        <v>0</v>
      </c>
      <c r="S296" s="232">
        <v>0.0112</v>
      </c>
      <c r="T296" s="233">
        <f>S296*H296</f>
        <v>5.1558079999999995</v>
      </c>
      <c r="AR296" s="234" t="s">
        <v>212</v>
      </c>
      <c r="AT296" s="234" t="s">
        <v>132</v>
      </c>
      <c r="AU296" s="234" t="s">
        <v>86</v>
      </c>
      <c r="AY296" s="17" t="s">
        <v>129</v>
      </c>
      <c r="BE296" s="235">
        <f>IF(N296="základní",J296,0)</f>
        <v>0</v>
      </c>
      <c r="BF296" s="235">
        <f>IF(N296="snížená",J296,0)</f>
        <v>0</v>
      </c>
      <c r="BG296" s="235">
        <f>IF(N296="zákl. přenesená",J296,0)</f>
        <v>0</v>
      </c>
      <c r="BH296" s="235">
        <f>IF(N296="sníž. přenesená",J296,0)</f>
        <v>0</v>
      </c>
      <c r="BI296" s="235">
        <f>IF(N296="nulová",J296,0)</f>
        <v>0</v>
      </c>
      <c r="BJ296" s="17" t="s">
        <v>84</v>
      </c>
      <c r="BK296" s="235">
        <f>ROUND(I296*H296,2)</f>
        <v>0</v>
      </c>
      <c r="BL296" s="17" t="s">
        <v>212</v>
      </c>
      <c r="BM296" s="234" t="s">
        <v>366</v>
      </c>
    </row>
    <row r="297" s="15" customFormat="1">
      <c r="B297" s="270"/>
      <c r="C297" s="271"/>
      <c r="D297" s="238" t="s">
        <v>139</v>
      </c>
      <c r="E297" s="272" t="s">
        <v>1</v>
      </c>
      <c r="F297" s="273" t="s">
        <v>324</v>
      </c>
      <c r="G297" s="271"/>
      <c r="H297" s="272" t="s">
        <v>1</v>
      </c>
      <c r="I297" s="274"/>
      <c r="J297" s="271"/>
      <c r="K297" s="271"/>
      <c r="L297" s="275"/>
      <c r="M297" s="276"/>
      <c r="N297" s="277"/>
      <c r="O297" s="277"/>
      <c r="P297" s="277"/>
      <c r="Q297" s="277"/>
      <c r="R297" s="277"/>
      <c r="S297" s="277"/>
      <c r="T297" s="278"/>
      <c r="AT297" s="279" t="s">
        <v>139</v>
      </c>
      <c r="AU297" s="279" t="s">
        <v>86</v>
      </c>
      <c r="AV297" s="15" t="s">
        <v>84</v>
      </c>
      <c r="AW297" s="15" t="s">
        <v>32</v>
      </c>
      <c r="AX297" s="15" t="s">
        <v>76</v>
      </c>
      <c r="AY297" s="279" t="s">
        <v>129</v>
      </c>
    </row>
    <row r="298" s="15" customFormat="1">
      <c r="B298" s="270"/>
      <c r="C298" s="271"/>
      <c r="D298" s="238" t="s">
        <v>139</v>
      </c>
      <c r="E298" s="272" t="s">
        <v>1</v>
      </c>
      <c r="F298" s="273" t="s">
        <v>243</v>
      </c>
      <c r="G298" s="271"/>
      <c r="H298" s="272" t="s">
        <v>1</v>
      </c>
      <c r="I298" s="274"/>
      <c r="J298" s="271"/>
      <c r="K298" s="271"/>
      <c r="L298" s="275"/>
      <c r="M298" s="276"/>
      <c r="N298" s="277"/>
      <c r="O298" s="277"/>
      <c r="P298" s="277"/>
      <c r="Q298" s="277"/>
      <c r="R298" s="277"/>
      <c r="S298" s="277"/>
      <c r="T298" s="278"/>
      <c r="AT298" s="279" t="s">
        <v>139</v>
      </c>
      <c r="AU298" s="279" t="s">
        <v>86</v>
      </c>
      <c r="AV298" s="15" t="s">
        <v>84</v>
      </c>
      <c r="AW298" s="15" t="s">
        <v>32</v>
      </c>
      <c r="AX298" s="15" t="s">
        <v>76</v>
      </c>
      <c r="AY298" s="279" t="s">
        <v>129</v>
      </c>
    </row>
    <row r="299" s="12" customFormat="1">
      <c r="B299" s="236"/>
      <c r="C299" s="237"/>
      <c r="D299" s="238" t="s">
        <v>139</v>
      </c>
      <c r="E299" s="239" t="s">
        <v>1</v>
      </c>
      <c r="F299" s="240" t="s">
        <v>244</v>
      </c>
      <c r="G299" s="237"/>
      <c r="H299" s="241">
        <v>106.56</v>
      </c>
      <c r="I299" s="242"/>
      <c r="J299" s="237"/>
      <c r="K299" s="237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139</v>
      </c>
      <c r="AU299" s="247" t="s">
        <v>86</v>
      </c>
      <c r="AV299" s="12" t="s">
        <v>86</v>
      </c>
      <c r="AW299" s="12" t="s">
        <v>32</v>
      </c>
      <c r="AX299" s="12" t="s">
        <v>76</v>
      </c>
      <c r="AY299" s="247" t="s">
        <v>129</v>
      </c>
    </row>
    <row r="300" s="12" customFormat="1">
      <c r="B300" s="236"/>
      <c r="C300" s="237"/>
      <c r="D300" s="238" t="s">
        <v>139</v>
      </c>
      <c r="E300" s="239" t="s">
        <v>1</v>
      </c>
      <c r="F300" s="240" t="s">
        <v>245</v>
      </c>
      <c r="G300" s="237"/>
      <c r="H300" s="241">
        <v>51.409999999999997</v>
      </c>
      <c r="I300" s="242"/>
      <c r="J300" s="237"/>
      <c r="K300" s="237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139</v>
      </c>
      <c r="AU300" s="247" t="s">
        <v>86</v>
      </c>
      <c r="AV300" s="12" t="s">
        <v>86</v>
      </c>
      <c r="AW300" s="12" t="s">
        <v>32</v>
      </c>
      <c r="AX300" s="12" t="s">
        <v>76</v>
      </c>
      <c r="AY300" s="247" t="s">
        <v>129</v>
      </c>
    </row>
    <row r="301" s="12" customFormat="1">
      <c r="B301" s="236"/>
      <c r="C301" s="237"/>
      <c r="D301" s="238" t="s">
        <v>139</v>
      </c>
      <c r="E301" s="239" t="s">
        <v>1</v>
      </c>
      <c r="F301" s="240" t="s">
        <v>246</v>
      </c>
      <c r="G301" s="237"/>
      <c r="H301" s="241">
        <v>-14.699999999999999</v>
      </c>
      <c r="I301" s="242"/>
      <c r="J301" s="237"/>
      <c r="K301" s="237"/>
      <c r="L301" s="243"/>
      <c r="M301" s="244"/>
      <c r="N301" s="245"/>
      <c r="O301" s="245"/>
      <c r="P301" s="245"/>
      <c r="Q301" s="245"/>
      <c r="R301" s="245"/>
      <c r="S301" s="245"/>
      <c r="T301" s="246"/>
      <c r="AT301" s="247" t="s">
        <v>139</v>
      </c>
      <c r="AU301" s="247" t="s">
        <v>86</v>
      </c>
      <c r="AV301" s="12" t="s">
        <v>86</v>
      </c>
      <c r="AW301" s="12" t="s">
        <v>32</v>
      </c>
      <c r="AX301" s="12" t="s">
        <v>76</v>
      </c>
      <c r="AY301" s="247" t="s">
        <v>129</v>
      </c>
    </row>
    <row r="302" s="15" customFormat="1">
      <c r="B302" s="270"/>
      <c r="C302" s="271"/>
      <c r="D302" s="238" t="s">
        <v>139</v>
      </c>
      <c r="E302" s="272" t="s">
        <v>1</v>
      </c>
      <c r="F302" s="273" t="s">
        <v>247</v>
      </c>
      <c r="G302" s="271"/>
      <c r="H302" s="272" t="s">
        <v>1</v>
      </c>
      <c r="I302" s="274"/>
      <c r="J302" s="271"/>
      <c r="K302" s="271"/>
      <c r="L302" s="275"/>
      <c r="M302" s="276"/>
      <c r="N302" s="277"/>
      <c r="O302" s="277"/>
      <c r="P302" s="277"/>
      <c r="Q302" s="277"/>
      <c r="R302" s="277"/>
      <c r="S302" s="277"/>
      <c r="T302" s="278"/>
      <c r="AT302" s="279" t="s">
        <v>139</v>
      </c>
      <c r="AU302" s="279" t="s">
        <v>86</v>
      </c>
      <c r="AV302" s="15" t="s">
        <v>84</v>
      </c>
      <c r="AW302" s="15" t="s">
        <v>32</v>
      </c>
      <c r="AX302" s="15" t="s">
        <v>76</v>
      </c>
      <c r="AY302" s="279" t="s">
        <v>129</v>
      </c>
    </row>
    <row r="303" s="12" customFormat="1">
      <c r="B303" s="236"/>
      <c r="C303" s="237"/>
      <c r="D303" s="238" t="s">
        <v>139</v>
      </c>
      <c r="E303" s="239" t="s">
        <v>1</v>
      </c>
      <c r="F303" s="240" t="s">
        <v>248</v>
      </c>
      <c r="G303" s="237"/>
      <c r="H303" s="241">
        <v>272.565</v>
      </c>
      <c r="I303" s="242"/>
      <c r="J303" s="237"/>
      <c r="K303" s="237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139</v>
      </c>
      <c r="AU303" s="247" t="s">
        <v>86</v>
      </c>
      <c r="AV303" s="12" t="s">
        <v>86</v>
      </c>
      <c r="AW303" s="12" t="s">
        <v>32</v>
      </c>
      <c r="AX303" s="12" t="s">
        <v>76</v>
      </c>
      <c r="AY303" s="247" t="s">
        <v>129</v>
      </c>
    </row>
    <row r="304" s="12" customFormat="1">
      <c r="B304" s="236"/>
      <c r="C304" s="237"/>
      <c r="D304" s="238" t="s">
        <v>139</v>
      </c>
      <c r="E304" s="239" t="s">
        <v>1</v>
      </c>
      <c r="F304" s="240" t="s">
        <v>249</v>
      </c>
      <c r="G304" s="237"/>
      <c r="H304" s="241">
        <v>57.524999999999999</v>
      </c>
      <c r="I304" s="242"/>
      <c r="J304" s="237"/>
      <c r="K304" s="237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139</v>
      </c>
      <c r="AU304" s="247" t="s">
        <v>86</v>
      </c>
      <c r="AV304" s="12" t="s">
        <v>86</v>
      </c>
      <c r="AW304" s="12" t="s">
        <v>32</v>
      </c>
      <c r="AX304" s="12" t="s">
        <v>76</v>
      </c>
      <c r="AY304" s="247" t="s">
        <v>129</v>
      </c>
    </row>
    <row r="305" s="12" customFormat="1">
      <c r="B305" s="236"/>
      <c r="C305" s="237"/>
      <c r="D305" s="238" t="s">
        <v>139</v>
      </c>
      <c r="E305" s="239" t="s">
        <v>1</v>
      </c>
      <c r="F305" s="240" t="s">
        <v>250</v>
      </c>
      <c r="G305" s="237"/>
      <c r="H305" s="241">
        <v>-38.219999999999999</v>
      </c>
      <c r="I305" s="242"/>
      <c r="J305" s="237"/>
      <c r="K305" s="237"/>
      <c r="L305" s="243"/>
      <c r="M305" s="244"/>
      <c r="N305" s="245"/>
      <c r="O305" s="245"/>
      <c r="P305" s="245"/>
      <c r="Q305" s="245"/>
      <c r="R305" s="245"/>
      <c r="S305" s="245"/>
      <c r="T305" s="246"/>
      <c r="AT305" s="247" t="s">
        <v>139</v>
      </c>
      <c r="AU305" s="247" t="s">
        <v>86</v>
      </c>
      <c r="AV305" s="12" t="s">
        <v>86</v>
      </c>
      <c r="AW305" s="12" t="s">
        <v>32</v>
      </c>
      <c r="AX305" s="12" t="s">
        <v>76</v>
      </c>
      <c r="AY305" s="247" t="s">
        <v>129</v>
      </c>
    </row>
    <row r="306" s="14" customFormat="1">
      <c r="B306" s="259"/>
      <c r="C306" s="260"/>
      <c r="D306" s="238" t="s">
        <v>139</v>
      </c>
      <c r="E306" s="261" t="s">
        <v>1</v>
      </c>
      <c r="F306" s="262" t="s">
        <v>163</v>
      </c>
      <c r="G306" s="260"/>
      <c r="H306" s="263">
        <v>435.13999999999999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AT306" s="269" t="s">
        <v>139</v>
      </c>
      <c r="AU306" s="269" t="s">
        <v>86</v>
      </c>
      <c r="AV306" s="14" t="s">
        <v>145</v>
      </c>
      <c r="AW306" s="14" t="s">
        <v>32</v>
      </c>
      <c r="AX306" s="14" t="s">
        <v>76</v>
      </c>
      <c r="AY306" s="269" t="s">
        <v>129</v>
      </c>
    </row>
    <row r="307" s="15" customFormat="1">
      <c r="B307" s="270"/>
      <c r="C307" s="271"/>
      <c r="D307" s="238" t="s">
        <v>139</v>
      </c>
      <c r="E307" s="272" t="s">
        <v>1</v>
      </c>
      <c r="F307" s="273" t="s">
        <v>367</v>
      </c>
      <c r="G307" s="271"/>
      <c r="H307" s="272" t="s">
        <v>1</v>
      </c>
      <c r="I307" s="274"/>
      <c r="J307" s="271"/>
      <c r="K307" s="271"/>
      <c r="L307" s="275"/>
      <c r="M307" s="276"/>
      <c r="N307" s="277"/>
      <c r="O307" s="277"/>
      <c r="P307" s="277"/>
      <c r="Q307" s="277"/>
      <c r="R307" s="277"/>
      <c r="S307" s="277"/>
      <c r="T307" s="278"/>
      <c r="AT307" s="279" t="s">
        <v>139</v>
      </c>
      <c r="AU307" s="279" t="s">
        <v>86</v>
      </c>
      <c r="AV307" s="15" t="s">
        <v>84</v>
      </c>
      <c r="AW307" s="15" t="s">
        <v>32</v>
      </c>
      <c r="AX307" s="15" t="s">
        <v>76</v>
      </c>
      <c r="AY307" s="279" t="s">
        <v>129</v>
      </c>
    </row>
    <row r="308" s="12" customFormat="1">
      <c r="B308" s="236"/>
      <c r="C308" s="237"/>
      <c r="D308" s="238" t="s">
        <v>139</v>
      </c>
      <c r="E308" s="239" t="s">
        <v>1</v>
      </c>
      <c r="F308" s="240" t="s">
        <v>368</v>
      </c>
      <c r="G308" s="237"/>
      <c r="H308" s="241">
        <v>25.199999999999999</v>
      </c>
      <c r="I308" s="242"/>
      <c r="J308" s="237"/>
      <c r="K308" s="237"/>
      <c r="L308" s="243"/>
      <c r="M308" s="244"/>
      <c r="N308" s="245"/>
      <c r="O308" s="245"/>
      <c r="P308" s="245"/>
      <c r="Q308" s="245"/>
      <c r="R308" s="245"/>
      <c r="S308" s="245"/>
      <c r="T308" s="246"/>
      <c r="AT308" s="247" t="s">
        <v>139</v>
      </c>
      <c r="AU308" s="247" t="s">
        <v>86</v>
      </c>
      <c r="AV308" s="12" t="s">
        <v>86</v>
      </c>
      <c r="AW308" s="12" t="s">
        <v>32</v>
      </c>
      <c r="AX308" s="12" t="s">
        <v>76</v>
      </c>
      <c r="AY308" s="247" t="s">
        <v>129</v>
      </c>
    </row>
    <row r="309" s="14" customFormat="1">
      <c r="B309" s="259"/>
      <c r="C309" s="260"/>
      <c r="D309" s="238" t="s">
        <v>139</v>
      </c>
      <c r="E309" s="261" t="s">
        <v>1</v>
      </c>
      <c r="F309" s="262" t="s">
        <v>163</v>
      </c>
      <c r="G309" s="260"/>
      <c r="H309" s="263">
        <v>25.199999999999999</v>
      </c>
      <c r="I309" s="264"/>
      <c r="J309" s="260"/>
      <c r="K309" s="260"/>
      <c r="L309" s="265"/>
      <c r="M309" s="266"/>
      <c r="N309" s="267"/>
      <c r="O309" s="267"/>
      <c r="P309" s="267"/>
      <c r="Q309" s="267"/>
      <c r="R309" s="267"/>
      <c r="S309" s="267"/>
      <c r="T309" s="268"/>
      <c r="AT309" s="269" t="s">
        <v>139</v>
      </c>
      <c r="AU309" s="269" t="s">
        <v>86</v>
      </c>
      <c r="AV309" s="14" t="s">
        <v>145</v>
      </c>
      <c r="AW309" s="14" t="s">
        <v>32</v>
      </c>
      <c r="AX309" s="14" t="s">
        <v>76</v>
      </c>
      <c r="AY309" s="269" t="s">
        <v>129</v>
      </c>
    </row>
    <row r="310" s="13" customFormat="1">
      <c r="B310" s="248"/>
      <c r="C310" s="249"/>
      <c r="D310" s="238" t="s">
        <v>139</v>
      </c>
      <c r="E310" s="250" t="s">
        <v>1</v>
      </c>
      <c r="F310" s="251" t="s">
        <v>141</v>
      </c>
      <c r="G310" s="249"/>
      <c r="H310" s="252">
        <v>460.33999999999998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AT310" s="258" t="s">
        <v>139</v>
      </c>
      <c r="AU310" s="258" t="s">
        <v>86</v>
      </c>
      <c r="AV310" s="13" t="s">
        <v>137</v>
      </c>
      <c r="AW310" s="13" t="s">
        <v>32</v>
      </c>
      <c r="AX310" s="13" t="s">
        <v>84</v>
      </c>
      <c r="AY310" s="258" t="s">
        <v>129</v>
      </c>
    </row>
    <row r="311" s="1" customFormat="1" ht="24" customHeight="1">
      <c r="B311" s="38"/>
      <c r="C311" s="223" t="s">
        <v>369</v>
      </c>
      <c r="D311" s="223" t="s">
        <v>132</v>
      </c>
      <c r="E311" s="224" t="s">
        <v>370</v>
      </c>
      <c r="F311" s="225" t="s">
        <v>371</v>
      </c>
      <c r="G311" s="226" t="s">
        <v>372</v>
      </c>
      <c r="H311" s="227">
        <v>36</v>
      </c>
      <c r="I311" s="228"/>
      <c r="J311" s="229">
        <f>ROUND(I311*H311,2)</f>
        <v>0</v>
      </c>
      <c r="K311" s="225" t="s">
        <v>136</v>
      </c>
      <c r="L311" s="43"/>
      <c r="M311" s="230" t="s">
        <v>1</v>
      </c>
      <c r="N311" s="231" t="s">
        <v>41</v>
      </c>
      <c r="O311" s="86"/>
      <c r="P311" s="232">
        <f>O311*H311</f>
        <v>0</v>
      </c>
      <c r="Q311" s="232">
        <v>0.017250000000000001</v>
      </c>
      <c r="R311" s="232">
        <f>Q311*H311</f>
        <v>0.621</v>
      </c>
      <c r="S311" s="232">
        <v>0.01485</v>
      </c>
      <c r="T311" s="233">
        <f>S311*H311</f>
        <v>0.53459999999999996</v>
      </c>
      <c r="AR311" s="234" t="s">
        <v>212</v>
      </c>
      <c r="AT311" s="234" t="s">
        <v>132</v>
      </c>
      <c r="AU311" s="234" t="s">
        <v>86</v>
      </c>
      <c r="AY311" s="17" t="s">
        <v>129</v>
      </c>
      <c r="BE311" s="235">
        <f>IF(N311="základní",J311,0)</f>
        <v>0</v>
      </c>
      <c r="BF311" s="235">
        <f>IF(N311="snížená",J311,0)</f>
        <v>0</v>
      </c>
      <c r="BG311" s="235">
        <f>IF(N311="zákl. přenesená",J311,0)</f>
        <v>0</v>
      </c>
      <c r="BH311" s="235">
        <f>IF(N311="sníž. přenesená",J311,0)</f>
        <v>0</v>
      </c>
      <c r="BI311" s="235">
        <f>IF(N311="nulová",J311,0)</f>
        <v>0</v>
      </c>
      <c r="BJ311" s="17" t="s">
        <v>84</v>
      </c>
      <c r="BK311" s="235">
        <f>ROUND(I311*H311,2)</f>
        <v>0</v>
      </c>
      <c r="BL311" s="17" t="s">
        <v>212</v>
      </c>
      <c r="BM311" s="234" t="s">
        <v>373</v>
      </c>
    </row>
    <row r="312" s="12" customFormat="1">
      <c r="B312" s="236"/>
      <c r="C312" s="237"/>
      <c r="D312" s="238" t="s">
        <v>139</v>
      </c>
      <c r="E312" s="239" t="s">
        <v>1</v>
      </c>
      <c r="F312" s="240" t="s">
        <v>374</v>
      </c>
      <c r="G312" s="237"/>
      <c r="H312" s="241">
        <v>36</v>
      </c>
      <c r="I312" s="242"/>
      <c r="J312" s="237"/>
      <c r="K312" s="237"/>
      <c r="L312" s="243"/>
      <c r="M312" s="244"/>
      <c r="N312" s="245"/>
      <c r="O312" s="245"/>
      <c r="P312" s="245"/>
      <c r="Q312" s="245"/>
      <c r="R312" s="245"/>
      <c r="S312" s="245"/>
      <c r="T312" s="246"/>
      <c r="AT312" s="247" t="s">
        <v>139</v>
      </c>
      <c r="AU312" s="247" t="s">
        <v>86</v>
      </c>
      <c r="AV312" s="12" t="s">
        <v>86</v>
      </c>
      <c r="AW312" s="12" t="s">
        <v>32</v>
      </c>
      <c r="AX312" s="12" t="s">
        <v>84</v>
      </c>
      <c r="AY312" s="247" t="s">
        <v>129</v>
      </c>
    </row>
    <row r="313" s="1" customFormat="1" ht="24" customHeight="1">
      <c r="B313" s="38"/>
      <c r="C313" s="223" t="s">
        <v>375</v>
      </c>
      <c r="D313" s="223" t="s">
        <v>132</v>
      </c>
      <c r="E313" s="224" t="s">
        <v>376</v>
      </c>
      <c r="F313" s="225" t="s">
        <v>377</v>
      </c>
      <c r="G313" s="226" t="s">
        <v>334</v>
      </c>
      <c r="H313" s="227">
        <v>126</v>
      </c>
      <c r="I313" s="228"/>
      <c r="J313" s="229">
        <f>ROUND(I313*H313,2)</f>
        <v>0</v>
      </c>
      <c r="K313" s="225" t="s">
        <v>136</v>
      </c>
      <c r="L313" s="43"/>
      <c r="M313" s="230" t="s">
        <v>1</v>
      </c>
      <c r="N313" s="231" t="s">
        <v>41</v>
      </c>
      <c r="O313" s="86"/>
      <c r="P313" s="232">
        <f>O313*H313</f>
        <v>0</v>
      </c>
      <c r="Q313" s="232">
        <v>0.0048799999999999998</v>
      </c>
      <c r="R313" s="232">
        <f>Q313*H313</f>
        <v>0.61487999999999998</v>
      </c>
      <c r="S313" s="232">
        <v>0</v>
      </c>
      <c r="T313" s="233">
        <f>S313*H313</f>
        <v>0</v>
      </c>
      <c r="AR313" s="234" t="s">
        <v>212</v>
      </c>
      <c r="AT313" s="234" t="s">
        <v>132</v>
      </c>
      <c r="AU313" s="234" t="s">
        <v>86</v>
      </c>
      <c r="AY313" s="17" t="s">
        <v>129</v>
      </c>
      <c r="BE313" s="235">
        <f>IF(N313="základní",J313,0)</f>
        <v>0</v>
      </c>
      <c r="BF313" s="235">
        <f>IF(N313="snížená",J313,0)</f>
        <v>0</v>
      </c>
      <c r="BG313" s="235">
        <f>IF(N313="zákl. přenesená",J313,0)</f>
        <v>0</v>
      </c>
      <c r="BH313" s="235">
        <f>IF(N313="sníž. přenesená",J313,0)</f>
        <v>0</v>
      </c>
      <c r="BI313" s="235">
        <f>IF(N313="nulová",J313,0)</f>
        <v>0</v>
      </c>
      <c r="BJ313" s="17" t="s">
        <v>84</v>
      </c>
      <c r="BK313" s="235">
        <f>ROUND(I313*H313,2)</f>
        <v>0</v>
      </c>
      <c r="BL313" s="17" t="s">
        <v>212</v>
      </c>
      <c r="BM313" s="234" t="s">
        <v>378</v>
      </c>
    </row>
    <row r="314" s="12" customFormat="1">
      <c r="B314" s="236"/>
      <c r="C314" s="237"/>
      <c r="D314" s="238" t="s">
        <v>139</v>
      </c>
      <c r="E314" s="239" t="s">
        <v>1</v>
      </c>
      <c r="F314" s="240" t="s">
        <v>379</v>
      </c>
      <c r="G314" s="237"/>
      <c r="H314" s="241">
        <v>126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139</v>
      </c>
      <c r="AU314" s="247" t="s">
        <v>86</v>
      </c>
      <c r="AV314" s="12" t="s">
        <v>86</v>
      </c>
      <c r="AW314" s="12" t="s">
        <v>32</v>
      </c>
      <c r="AX314" s="12" t="s">
        <v>76</v>
      </c>
      <c r="AY314" s="247" t="s">
        <v>129</v>
      </c>
    </row>
    <row r="315" s="13" customFormat="1">
      <c r="B315" s="248"/>
      <c r="C315" s="249"/>
      <c r="D315" s="238" t="s">
        <v>139</v>
      </c>
      <c r="E315" s="250" t="s">
        <v>1</v>
      </c>
      <c r="F315" s="251" t="s">
        <v>141</v>
      </c>
      <c r="G315" s="249"/>
      <c r="H315" s="252">
        <v>126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AT315" s="258" t="s">
        <v>139</v>
      </c>
      <c r="AU315" s="258" t="s">
        <v>86</v>
      </c>
      <c r="AV315" s="13" t="s">
        <v>137</v>
      </c>
      <c r="AW315" s="13" t="s">
        <v>32</v>
      </c>
      <c r="AX315" s="13" t="s">
        <v>84</v>
      </c>
      <c r="AY315" s="258" t="s">
        <v>129</v>
      </c>
    </row>
    <row r="316" s="1" customFormat="1" ht="24" customHeight="1">
      <c r="B316" s="38"/>
      <c r="C316" s="223" t="s">
        <v>380</v>
      </c>
      <c r="D316" s="223" t="s">
        <v>132</v>
      </c>
      <c r="E316" s="224" t="s">
        <v>381</v>
      </c>
      <c r="F316" s="225" t="s">
        <v>382</v>
      </c>
      <c r="G316" s="226" t="s">
        <v>383</v>
      </c>
      <c r="H316" s="227">
        <v>2</v>
      </c>
      <c r="I316" s="228"/>
      <c r="J316" s="229">
        <f>ROUND(I316*H316,2)</f>
        <v>0</v>
      </c>
      <c r="K316" s="225" t="s">
        <v>1</v>
      </c>
      <c r="L316" s="43"/>
      <c r="M316" s="230" t="s">
        <v>1</v>
      </c>
      <c r="N316" s="231" t="s">
        <v>41</v>
      </c>
      <c r="O316" s="86"/>
      <c r="P316" s="232">
        <f>O316*H316</f>
        <v>0</v>
      </c>
      <c r="Q316" s="232">
        <v>0.0048799999999999998</v>
      </c>
      <c r="R316" s="232">
        <f>Q316*H316</f>
        <v>0.0097599999999999996</v>
      </c>
      <c r="S316" s="232">
        <v>0</v>
      </c>
      <c r="T316" s="233">
        <f>S316*H316</f>
        <v>0</v>
      </c>
      <c r="AR316" s="234" t="s">
        <v>212</v>
      </c>
      <c r="AT316" s="234" t="s">
        <v>132</v>
      </c>
      <c r="AU316" s="234" t="s">
        <v>86</v>
      </c>
      <c r="AY316" s="17" t="s">
        <v>129</v>
      </c>
      <c r="BE316" s="235">
        <f>IF(N316="základní",J316,0)</f>
        <v>0</v>
      </c>
      <c r="BF316" s="235">
        <f>IF(N316="snížená",J316,0)</f>
        <v>0</v>
      </c>
      <c r="BG316" s="235">
        <f>IF(N316="zákl. přenesená",J316,0)</f>
        <v>0</v>
      </c>
      <c r="BH316" s="235">
        <f>IF(N316="sníž. přenesená",J316,0)</f>
        <v>0</v>
      </c>
      <c r="BI316" s="235">
        <f>IF(N316="nulová",J316,0)</f>
        <v>0</v>
      </c>
      <c r="BJ316" s="17" t="s">
        <v>84</v>
      </c>
      <c r="BK316" s="235">
        <f>ROUND(I316*H316,2)</f>
        <v>0</v>
      </c>
      <c r="BL316" s="17" t="s">
        <v>212</v>
      </c>
      <c r="BM316" s="234" t="s">
        <v>384</v>
      </c>
    </row>
    <row r="317" s="12" customFormat="1">
      <c r="B317" s="236"/>
      <c r="C317" s="237"/>
      <c r="D317" s="238" t="s">
        <v>139</v>
      </c>
      <c r="E317" s="239" t="s">
        <v>1</v>
      </c>
      <c r="F317" s="240" t="s">
        <v>86</v>
      </c>
      <c r="G317" s="237"/>
      <c r="H317" s="241">
        <v>2</v>
      </c>
      <c r="I317" s="242"/>
      <c r="J317" s="237"/>
      <c r="K317" s="237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139</v>
      </c>
      <c r="AU317" s="247" t="s">
        <v>86</v>
      </c>
      <c r="AV317" s="12" t="s">
        <v>86</v>
      </c>
      <c r="AW317" s="12" t="s">
        <v>32</v>
      </c>
      <c r="AX317" s="12" t="s">
        <v>76</v>
      </c>
      <c r="AY317" s="247" t="s">
        <v>129</v>
      </c>
    </row>
    <row r="318" s="13" customFormat="1">
      <c r="B318" s="248"/>
      <c r="C318" s="249"/>
      <c r="D318" s="238" t="s">
        <v>139</v>
      </c>
      <c r="E318" s="250" t="s">
        <v>1</v>
      </c>
      <c r="F318" s="251" t="s">
        <v>141</v>
      </c>
      <c r="G318" s="249"/>
      <c r="H318" s="252">
        <v>2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139</v>
      </c>
      <c r="AU318" s="258" t="s">
        <v>86</v>
      </c>
      <c r="AV318" s="13" t="s">
        <v>137</v>
      </c>
      <c r="AW318" s="13" t="s">
        <v>32</v>
      </c>
      <c r="AX318" s="13" t="s">
        <v>84</v>
      </c>
      <c r="AY318" s="258" t="s">
        <v>129</v>
      </c>
    </row>
    <row r="319" s="1" customFormat="1" ht="24" customHeight="1">
      <c r="B319" s="38"/>
      <c r="C319" s="223" t="s">
        <v>385</v>
      </c>
      <c r="D319" s="223" t="s">
        <v>132</v>
      </c>
      <c r="E319" s="224" t="s">
        <v>386</v>
      </c>
      <c r="F319" s="225" t="s">
        <v>387</v>
      </c>
      <c r="G319" s="226" t="s">
        <v>210</v>
      </c>
      <c r="H319" s="227">
        <v>12.462</v>
      </c>
      <c r="I319" s="228"/>
      <c r="J319" s="229">
        <f>ROUND(I319*H319,2)</f>
        <v>0</v>
      </c>
      <c r="K319" s="225" t="s">
        <v>136</v>
      </c>
      <c r="L319" s="43"/>
      <c r="M319" s="230" t="s">
        <v>1</v>
      </c>
      <c r="N319" s="231" t="s">
        <v>41</v>
      </c>
      <c r="O319" s="86"/>
      <c r="P319" s="232">
        <f>O319*H319</f>
        <v>0</v>
      </c>
      <c r="Q319" s="232">
        <v>0</v>
      </c>
      <c r="R319" s="232">
        <f>Q319*H319</f>
        <v>0</v>
      </c>
      <c r="S319" s="232">
        <v>0</v>
      </c>
      <c r="T319" s="233">
        <f>S319*H319</f>
        <v>0</v>
      </c>
      <c r="AR319" s="234" t="s">
        <v>212</v>
      </c>
      <c r="AT319" s="234" t="s">
        <v>132</v>
      </c>
      <c r="AU319" s="234" t="s">
        <v>86</v>
      </c>
      <c r="AY319" s="17" t="s">
        <v>129</v>
      </c>
      <c r="BE319" s="235">
        <f>IF(N319="základní",J319,0)</f>
        <v>0</v>
      </c>
      <c r="BF319" s="235">
        <f>IF(N319="snížená",J319,0)</f>
        <v>0</v>
      </c>
      <c r="BG319" s="235">
        <f>IF(N319="zákl. přenesená",J319,0)</f>
        <v>0</v>
      </c>
      <c r="BH319" s="235">
        <f>IF(N319="sníž. přenesená",J319,0)</f>
        <v>0</v>
      </c>
      <c r="BI319" s="235">
        <f>IF(N319="nulová",J319,0)</f>
        <v>0</v>
      </c>
      <c r="BJ319" s="17" t="s">
        <v>84</v>
      </c>
      <c r="BK319" s="235">
        <f>ROUND(I319*H319,2)</f>
        <v>0</v>
      </c>
      <c r="BL319" s="17" t="s">
        <v>212</v>
      </c>
      <c r="BM319" s="234" t="s">
        <v>388</v>
      </c>
    </row>
    <row r="320" s="11" customFormat="1" ht="22.8" customHeight="1">
      <c r="B320" s="207"/>
      <c r="C320" s="208"/>
      <c r="D320" s="209" t="s">
        <v>75</v>
      </c>
      <c r="E320" s="221" t="s">
        <v>389</v>
      </c>
      <c r="F320" s="221" t="s">
        <v>390</v>
      </c>
      <c r="G320" s="208"/>
      <c r="H320" s="208"/>
      <c r="I320" s="211"/>
      <c r="J320" s="222">
        <f>BK320</f>
        <v>0</v>
      </c>
      <c r="K320" s="208"/>
      <c r="L320" s="213"/>
      <c r="M320" s="214"/>
      <c r="N320" s="215"/>
      <c r="O320" s="215"/>
      <c r="P320" s="216">
        <f>SUM(P321:P324)</f>
        <v>0</v>
      </c>
      <c r="Q320" s="215"/>
      <c r="R320" s="216">
        <f>SUM(R321:R324)</f>
        <v>0.14897840000000001</v>
      </c>
      <c r="S320" s="215"/>
      <c r="T320" s="217">
        <f>SUM(T321:T324)</f>
        <v>0.048724100000000006</v>
      </c>
      <c r="AR320" s="218" t="s">
        <v>86</v>
      </c>
      <c r="AT320" s="219" t="s">
        <v>75</v>
      </c>
      <c r="AU320" s="219" t="s">
        <v>84</v>
      </c>
      <c r="AY320" s="218" t="s">
        <v>129</v>
      </c>
      <c r="BK320" s="220">
        <f>SUM(BK321:BK324)</f>
        <v>0</v>
      </c>
    </row>
    <row r="321" s="1" customFormat="1" ht="24" customHeight="1">
      <c r="B321" s="38"/>
      <c r="C321" s="223" t="s">
        <v>391</v>
      </c>
      <c r="D321" s="223" t="s">
        <v>132</v>
      </c>
      <c r="E321" s="224" t="s">
        <v>392</v>
      </c>
      <c r="F321" s="225" t="s">
        <v>393</v>
      </c>
      <c r="G321" s="226" t="s">
        <v>334</v>
      </c>
      <c r="H321" s="227">
        <v>25.510000000000002</v>
      </c>
      <c r="I321" s="228"/>
      <c r="J321" s="229">
        <f>ROUND(I321*H321,2)</f>
        <v>0</v>
      </c>
      <c r="K321" s="225" t="s">
        <v>136</v>
      </c>
      <c r="L321" s="43"/>
      <c r="M321" s="230" t="s">
        <v>1</v>
      </c>
      <c r="N321" s="231" t="s">
        <v>41</v>
      </c>
      <c r="O321" s="86"/>
      <c r="P321" s="232">
        <f>O321*H321</f>
        <v>0</v>
      </c>
      <c r="Q321" s="232">
        <v>0</v>
      </c>
      <c r="R321" s="232">
        <f>Q321*H321</f>
        <v>0</v>
      </c>
      <c r="S321" s="232">
        <v>0.00191</v>
      </c>
      <c r="T321" s="233">
        <f>S321*H321</f>
        <v>0.048724100000000006</v>
      </c>
      <c r="AR321" s="234" t="s">
        <v>212</v>
      </c>
      <c r="AT321" s="234" t="s">
        <v>132</v>
      </c>
      <c r="AU321" s="234" t="s">
        <v>86</v>
      </c>
      <c r="AY321" s="17" t="s">
        <v>129</v>
      </c>
      <c r="BE321" s="235">
        <f>IF(N321="základní",J321,0)</f>
        <v>0</v>
      </c>
      <c r="BF321" s="235">
        <f>IF(N321="snížená",J321,0)</f>
        <v>0</v>
      </c>
      <c r="BG321" s="235">
        <f>IF(N321="zákl. přenesená",J321,0)</f>
        <v>0</v>
      </c>
      <c r="BH321" s="235">
        <f>IF(N321="sníž. přenesená",J321,0)</f>
        <v>0</v>
      </c>
      <c r="BI321" s="235">
        <f>IF(N321="nulová",J321,0)</f>
        <v>0</v>
      </c>
      <c r="BJ321" s="17" t="s">
        <v>84</v>
      </c>
      <c r="BK321" s="235">
        <f>ROUND(I321*H321,2)</f>
        <v>0</v>
      </c>
      <c r="BL321" s="17" t="s">
        <v>212</v>
      </c>
      <c r="BM321" s="234" t="s">
        <v>394</v>
      </c>
    </row>
    <row r="322" s="12" customFormat="1">
      <c r="B322" s="236"/>
      <c r="C322" s="237"/>
      <c r="D322" s="238" t="s">
        <v>139</v>
      </c>
      <c r="E322" s="239" t="s">
        <v>1</v>
      </c>
      <c r="F322" s="240" t="s">
        <v>395</v>
      </c>
      <c r="G322" s="237"/>
      <c r="H322" s="241">
        <v>25.510000000000002</v>
      </c>
      <c r="I322" s="242"/>
      <c r="J322" s="237"/>
      <c r="K322" s="237"/>
      <c r="L322" s="243"/>
      <c r="M322" s="244"/>
      <c r="N322" s="245"/>
      <c r="O322" s="245"/>
      <c r="P322" s="245"/>
      <c r="Q322" s="245"/>
      <c r="R322" s="245"/>
      <c r="S322" s="245"/>
      <c r="T322" s="246"/>
      <c r="AT322" s="247" t="s">
        <v>139</v>
      </c>
      <c r="AU322" s="247" t="s">
        <v>86</v>
      </c>
      <c r="AV322" s="12" t="s">
        <v>86</v>
      </c>
      <c r="AW322" s="12" t="s">
        <v>32</v>
      </c>
      <c r="AX322" s="12" t="s">
        <v>84</v>
      </c>
      <c r="AY322" s="247" t="s">
        <v>129</v>
      </c>
    </row>
    <row r="323" s="1" customFormat="1" ht="24" customHeight="1">
      <c r="B323" s="38"/>
      <c r="C323" s="223" t="s">
        <v>396</v>
      </c>
      <c r="D323" s="223" t="s">
        <v>132</v>
      </c>
      <c r="E323" s="224" t="s">
        <v>397</v>
      </c>
      <c r="F323" s="225" t="s">
        <v>398</v>
      </c>
      <c r="G323" s="226" t="s">
        <v>334</v>
      </c>
      <c r="H323" s="227">
        <v>25.510000000000002</v>
      </c>
      <c r="I323" s="228"/>
      <c r="J323" s="229">
        <f>ROUND(I323*H323,2)</f>
        <v>0</v>
      </c>
      <c r="K323" s="225" t="s">
        <v>136</v>
      </c>
      <c r="L323" s="43"/>
      <c r="M323" s="230" t="s">
        <v>1</v>
      </c>
      <c r="N323" s="231" t="s">
        <v>41</v>
      </c>
      <c r="O323" s="86"/>
      <c r="P323" s="232">
        <f>O323*H323</f>
        <v>0</v>
      </c>
      <c r="Q323" s="232">
        <v>0.0058399999999999997</v>
      </c>
      <c r="R323" s="232">
        <f>Q323*H323</f>
        <v>0.14897840000000001</v>
      </c>
      <c r="S323" s="232">
        <v>0</v>
      </c>
      <c r="T323" s="233">
        <f>S323*H323</f>
        <v>0</v>
      </c>
      <c r="AR323" s="234" t="s">
        <v>212</v>
      </c>
      <c r="AT323" s="234" t="s">
        <v>132</v>
      </c>
      <c r="AU323" s="234" t="s">
        <v>86</v>
      </c>
      <c r="AY323" s="17" t="s">
        <v>129</v>
      </c>
      <c r="BE323" s="235">
        <f>IF(N323="základní",J323,0)</f>
        <v>0</v>
      </c>
      <c r="BF323" s="235">
        <f>IF(N323="snížená",J323,0)</f>
        <v>0</v>
      </c>
      <c r="BG323" s="235">
        <f>IF(N323="zákl. přenesená",J323,0)</f>
        <v>0</v>
      </c>
      <c r="BH323" s="235">
        <f>IF(N323="sníž. přenesená",J323,0)</f>
        <v>0</v>
      </c>
      <c r="BI323" s="235">
        <f>IF(N323="nulová",J323,0)</f>
        <v>0</v>
      </c>
      <c r="BJ323" s="17" t="s">
        <v>84</v>
      </c>
      <c r="BK323" s="235">
        <f>ROUND(I323*H323,2)</f>
        <v>0</v>
      </c>
      <c r="BL323" s="17" t="s">
        <v>212</v>
      </c>
      <c r="BM323" s="234" t="s">
        <v>399</v>
      </c>
    </row>
    <row r="324" s="1" customFormat="1" ht="24" customHeight="1">
      <c r="B324" s="38"/>
      <c r="C324" s="223" t="s">
        <v>400</v>
      </c>
      <c r="D324" s="223" t="s">
        <v>132</v>
      </c>
      <c r="E324" s="224" t="s">
        <v>401</v>
      </c>
      <c r="F324" s="225" t="s">
        <v>402</v>
      </c>
      <c r="G324" s="226" t="s">
        <v>210</v>
      </c>
      <c r="H324" s="227">
        <v>0.14899999999999999</v>
      </c>
      <c r="I324" s="228"/>
      <c r="J324" s="229">
        <f>ROUND(I324*H324,2)</f>
        <v>0</v>
      </c>
      <c r="K324" s="225" t="s">
        <v>136</v>
      </c>
      <c r="L324" s="43"/>
      <c r="M324" s="230" t="s">
        <v>1</v>
      </c>
      <c r="N324" s="231" t="s">
        <v>41</v>
      </c>
      <c r="O324" s="86"/>
      <c r="P324" s="232">
        <f>O324*H324</f>
        <v>0</v>
      </c>
      <c r="Q324" s="232">
        <v>0</v>
      </c>
      <c r="R324" s="232">
        <f>Q324*H324</f>
        <v>0</v>
      </c>
      <c r="S324" s="232">
        <v>0</v>
      </c>
      <c r="T324" s="233">
        <f>S324*H324</f>
        <v>0</v>
      </c>
      <c r="AR324" s="234" t="s">
        <v>212</v>
      </c>
      <c r="AT324" s="234" t="s">
        <v>132</v>
      </c>
      <c r="AU324" s="234" t="s">
        <v>86</v>
      </c>
      <c r="AY324" s="17" t="s">
        <v>129</v>
      </c>
      <c r="BE324" s="235">
        <f>IF(N324="základní",J324,0)</f>
        <v>0</v>
      </c>
      <c r="BF324" s="235">
        <f>IF(N324="snížená",J324,0)</f>
        <v>0</v>
      </c>
      <c r="BG324" s="235">
        <f>IF(N324="zákl. přenesená",J324,0)</f>
        <v>0</v>
      </c>
      <c r="BH324" s="235">
        <f>IF(N324="sníž. přenesená",J324,0)</f>
        <v>0</v>
      </c>
      <c r="BI324" s="235">
        <f>IF(N324="nulová",J324,0)</f>
        <v>0</v>
      </c>
      <c r="BJ324" s="17" t="s">
        <v>84</v>
      </c>
      <c r="BK324" s="235">
        <f>ROUND(I324*H324,2)</f>
        <v>0</v>
      </c>
      <c r="BL324" s="17" t="s">
        <v>212</v>
      </c>
      <c r="BM324" s="234" t="s">
        <v>403</v>
      </c>
    </row>
    <row r="325" s="11" customFormat="1" ht="22.8" customHeight="1">
      <c r="B325" s="207"/>
      <c r="C325" s="208"/>
      <c r="D325" s="209" t="s">
        <v>75</v>
      </c>
      <c r="E325" s="221" t="s">
        <v>404</v>
      </c>
      <c r="F325" s="221" t="s">
        <v>405</v>
      </c>
      <c r="G325" s="208"/>
      <c r="H325" s="208"/>
      <c r="I325" s="211"/>
      <c r="J325" s="222">
        <f>BK325</f>
        <v>0</v>
      </c>
      <c r="K325" s="208"/>
      <c r="L325" s="213"/>
      <c r="M325" s="214"/>
      <c r="N325" s="215"/>
      <c r="O325" s="215"/>
      <c r="P325" s="216">
        <f>SUM(P326:P339)</f>
        <v>0</v>
      </c>
      <c r="Q325" s="215"/>
      <c r="R325" s="216">
        <f>SUM(R326:R339)</f>
        <v>0.031163999999999997</v>
      </c>
      <c r="S325" s="215"/>
      <c r="T325" s="217">
        <f>SUM(T326:T339)</f>
        <v>1.1113200000000001</v>
      </c>
      <c r="AR325" s="218" t="s">
        <v>86</v>
      </c>
      <c r="AT325" s="219" t="s">
        <v>75</v>
      </c>
      <c r="AU325" s="219" t="s">
        <v>84</v>
      </c>
      <c r="AY325" s="218" t="s">
        <v>129</v>
      </c>
      <c r="BK325" s="220">
        <f>SUM(BK326:BK339)</f>
        <v>0</v>
      </c>
    </row>
    <row r="326" s="1" customFormat="1" ht="24" customHeight="1">
      <c r="B326" s="38"/>
      <c r="C326" s="223" t="s">
        <v>406</v>
      </c>
      <c r="D326" s="223" t="s">
        <v>132</v>
      </c>
      <c r="E326" s="224" t="s">
        <v>407</v>
      </c>
      <c r="F326" s="225" t="s">
        <v>408</v>
      </c>
      <c r="G326" s="226" t="s">
        <v>135</v>
      </c>
      <c r="H326" s="227">
        <v>52.920000000000002</v>
      </c>
      <c r="I326" s="228"/>
      <c r="J326" s="229">
        <f>ROUND(I326*H326,2)</f>
        <v>0</v>
      </c>
      <c r="K326" s="225" t="s">
        <v>1</v>
      </c>
      <c r="L326" s="43"/>
      <c r="M326" s="230" t="s">
        <v>1</v>
      </c>
      <c r="N326" s="231" t="s">
        <v>41</v>
      </c>
      <c r="O326" s="86"/>
      <c r="P326" s="232">
        <f>O326*H326</f>
        <v>0</v>
      </c>
      <c r="Q326" s="232">
        <v>0.00052999999999999998</v>
      </c>
      <c r="R326" s="232">
        <f>Q326*H326</f>
        <v>0.028047599999999999</v>
      </c>
      <c r="S326" s="232">
        <v>0</v>
      </c>
      <c r="T326" s="233">
        <f>S326*H326</f>
        <v>0</v>
      </c>
      <c r="AR326" s="234" t="s">
        <v>212</v>
      </c>
      <c r="AT326" s="234" t="s">
        <v>132</v>
      </c>
      <c r="AU326" s="234" t="s">
        <v>86</v>
      </c>
      <c r="AY326" s="17" t="s">
        <v>129</v>
      </c>
      <c r="BE326" s="235">
        <f>IF(N326="základní",J326,0)</f>
        <v>0</v>
      </c>
      <c r="BF326" s="235">
        <f>IF(N326="snížená",J326,0)</f>
        <v>0</v>
      </c>
      <c r="BG326" s="235">
        <f>IF(N326="zákl. přenesená",J326,0)</f>
        <v>0</v>
      </c>
      <c r="BH326" s="235">
        <f>IF(N326="sníž. přenesená",J326,0)</f>
        <v>0</v>
      </c>
      <c r="BI326" s="235">
        <f>IF(N326="nulová",J326,0)</f>
        <v>0</v>
      </c>
      <c r="BJ326" s="17" t="s">
        <v>84</v>
      </c>
      <c r="BK326" s="235">
        <f>ROUND(I326*H326,2)</f>
        <v>0</v>
      </c>
      <c r="BL326" s="17" t="s">
        <v>212</v>
      </c>
      <c r="BM326" s="234" t="s">
        <v>409</v>
      </c>
    </row>
    <row r="327" s="1" customFormat="1">
      <c r="B327" s="38"/>
      <c r="C327" s="39"/>
      <c r="D327" s="238" t="s">
        <v>260</v>
      </c>
      <c r="E327" s="39"/>
      <c r="F327" s="280" t="s">
        <v>410</v>
      </c>
      <c r="G327" s="39"/>
      <c r="H327" s="39"/>
      <c r="I327" s="139"/>
      <c r="J327" s="39"/>
      <c r="K327" s="39"/>
      <c r="L327" s="43"/>
      <c r="M327" s="281"/>
      <c r="N327" s="86"/>
      <c r="O327" s="86"/>
      <c r="P327" s="86"/>
      <c r="Q327" s="86"/>
      <c r="R327" s="86"/>
      <c r="S327" s="86"/>
      <c r="T327" s="87"/>
      <c r="AT327" s="17" t="s">
        <v>260</v>
      </c>
      <c r="AU327" s="17" t="s">
        <v>86</v>
      </c>
    </row>
    <row r="328" s="12" customFormat="1">
      <c r="B328" s="236"/>
      <c r="C328" s="237"/>
      <c r="D328" s="238" t="s">
        <v>139</v>
      </c>
      <c r="E328" s="239" t="s">
        <v>1</v>
      </c>
      <c r="F328" s="240" t="s">
        <v>411</v>
      </c>
      <c r="G328" s="237"/>
      <c r="H328" s="241">
        <v>14.699999999999999</v>
      </c>
      <c r="I328" s="242"/>
      <c r="J328" s="237"/>
      <c r="K328" s="237"/>
      <c r="L328" s="243"/>
      <c r="M328" s="244"/>
      <c r="N328" s="245"/>
      <c r="O328" s="245"/>
      <c r="P328" s="245"/>
      <c r="Q328" s="245"/>
      <c r="R328" s="245"/>
      <c r="S328" s="245"/>
      <c r="T328" s="246"/>
      <c r="AT328" s="247" t="s">
        <v>139</v>
      </c>
      <c r="AU328" s="247" t="s">
        <v>86</v>
      </c>
      <c r="AV328" s="12" t="s">
        <v>86</v>
      </c>
      <c r="AW328" s="12" t="s">
        <v>32</v>
      </c>
      <c r="AX328" s="12" t="s">
        <v>76</v>
      </c>
      <c r="AY328" s="247" t="s">
        <v>129</v>
      </c>
    </row>
    <row r="329" s="12" customFormat="1">
      <c r="B329" s="236"/>
      <c r="C329" s="237"/>
      <c r="D329" s="238" t="s">
        <v>139</v>
      </c>
      <c r="E329" s="239" t="s">
        <v>1</v>
      </c>
      <c r="F329" s="240" t="s">
        <v>412</v>
      </c>
      <c r="G329" s="237"/>
      <c r="H329" s="241">
        <v>38.219999999999999</v>
      </c>
      <c r="I329" s="242"/>
      <c r="J329" s="237"/>
      <c r="K329" s="237"/>
      <c r="L329" s="243"/>
      <c r="M329" s="244"/>
      <c r="N329" s="245"/>
      <c r="O329" s="245"/>
      <c r="P329" s="245"/>
      <c r="Q329" s="245"/>
      <c r="R329" s="245"/>
      <c r="S329" s="245"/>
      <c r="T329" s="246"/>
      <c r="AT329" s="247" t="s">
        <v>139</v>
      </c>
      <c r="AU329" s="247" t="s">
        <v>86</v>
      </c>
      <c r="AV329" s="12" t="s">
        <v>86</v>
      </c>
      <c r="AW329" s="12" t="s">
        <v>32</v>
      </c>
      <c r="AX329" s="12" t="s">
        <v>76</v>
      </c>
      <c r="AY329" s="247" t="s">
        <v>129</v>
      </c>
    </row>
    <row r="330" s="13" customFormat="1">
      <c r="B330" s="248"/>
      <c r="C330" s="249"/>
      <c r="D330" s="238" t="s">
        <v>139</v>
      </c>
      <c r="E330" s="250" t="s">
        <v>1</v>
      </c>
      <c r="F330" s="251" t="s">
        <v>141</v>
      </c>
      <c r="G330" s="249"/>
      <c r="H330" s="252">
        <v>52.920000000000002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AT330" s="258" t="s">
        <v>139</v>
      </c>
      <c r="AU330" s="258" t="s">
        <v>86</v>
      </c>
      <c r="AV330" s="13" t="s">
        <v>137</v>
      </c>
      <c r="AW330" s="13" t="s">
        <v>32</v>
      </c>
      <c r="AX330" s="13" t="s">
        <v>84</v>
      </c>
      <c r="AY330" s="258" t="s">
        <v>129</v>
      </c>
    </row>
    <row r="331" s="1" customFormat="1" ht="24" customHeight="1">
      <c r="B331" s="38"/>
      <c r="C331" s="223" t="s">
        <v>413</v>
      </c>
      <c r="D331" s="223" t="s">
        <v>132</v>
      </c>
      <c r="E331" s="224" t="s">
        <v>414</v>
      </c>
      <c r="F331" s="225" t="s">
        <v>415</v>
      </c>
      <c r="G331" s="226" t="s">
        <v>135</v>
      </c>
      <c r="H331" s="227">
        <v>5.8799999999999999</v>
      </c>
      <c r="I331" s="228"/>
      <c r="J331" s="229">
        <f>ROUND(I331*H331,2)</f>
        <v>0</v>
      </c>
      <c r="K331" s="225" t="s">
        <v>1</v>
      </c>
      <c r="L331" s="43"/>
      <c r="M331" s="230" t="s">
        <v>1</v>
      </c>
      <c r="N331" s="231" t="s">
        <v>41</v>
      </c>
      <c r="O331" s="86"/>
      <c r="P331" s="232">
        <f>O331*H331</f>
        <v>0</v>
      </c>
      <c r="Q331" s="232">
        <v>0.00052999999999999998</v>
      </c>
      <c r="R331" s="232">
        <f>Q331*H331</f>
        <v>0.0031163999999999996</v>
      </c>
      <c r="S331" s="232">
        <v>0</v>
      </c>
      <c r="T331" s="233">
        <f>S331*H331</f>
        <v>0</v>
      </c>
      <c r="AR331" s="234" t="s">
        <v>212</v>
      </c>
      <c r="AT331" s="234" t="s">
        <v>132</v>
      </c>
      <c r="AU331" s="234" t="s">
        <v>86</v>
      </c>
      <c r="AY331" s="17" t="s">
        <v>129</v>
      </c>
      <c r="BE331" s="235">
        <f>IF(N331="základní",J331,0)</f>
        <v>0</v>
      </c>
      <c r="BF331" s="235">
        <f>IF(N331="snížená",J331,0)</f>
        <v>0</v>
      </c>
      <c r="BG331" s="235">
        <f>IF(N331="zákl. přenesená",J331,0)</f>
        <v>0</v>
      </c>
      <c r="BH331" s="235">
        <f>IF(N331="sníž. přenesená",J331,0)</f>
        <v>0</v>
      </c>
      <c r="BI331" s="235">
        <f>IF(N331="nulová",J331,0)</f>
        <v>0</v>
      </c>
      <c r="BJ331" s="17" t="s">
        <v>84</v>
      </c>
      <c r="BK331" s="235">
        <f>ROUND(I331*H331,2)</f>
        <v>0</v>
      </c>
      <c r="BL331" s="17" t="s">
        <v>212</v>
      </c>
      <c r="BM331" s="234" t="s">
        <v>416</v>
      </c>
    </row>
    <row r="332" s="1" customFormat="1">
      <c r="B332" s="38"/>
      <c r="C332" s="39"/>
      <c r="D332" s="238" t="s">
        <v>260</v>
      </c>
      <c r="E332" s="39"/>
      <c r="F332" s="280" t="s">
        <v>261</v>
      </c>
      <c r="G332" s="39"/>
      <c r="H332" s="39"/>
      <c r="I332" s="139"/>
      <c r="J332" s="39"/>
      <c r="K332" s="39"/>
      <c r="L332" s="43"/>
      <c r="M332" s="281"/>
      <c r="N332" s="86"/>
      <c r="O332" s="86"/>
      <c r="P332" s="86"/>
      <c r="Q332" s="86"/>
      <c r="R332" s="86"/>
      <c r="S332" s="86"/>
      <c r="T332" s="87"/>
      <c r="AT332" s="17" t="s">
        <v>260</v>
      </c>
      <c r="AU332" s="17" t="s">
        <v>86</v>
      </c>
    </row>
    <row r="333" s="12" customFormat="1">
      <c r="B333" s="236"/>
      <c r="C333" s="237"/>
      <c r="D333" s="238" t="s">
        <v>139</v>
      </c>
      <c r="E333" s="239" t="s">
        <v>1</v>
      </c>
      <c r="F333" s="240" t="s">
        <v>417</v>
      </c>
      <c r="G333" s="237"/>
      <c r="H333" s="241">
        <v>5.8799999999999999</v>
      </c>
      <c r="I333" s="242"/>
      <c r="J333" s="237"/>
      <c r="K333" s="237"/>
      <c r="L333" s="243"/>
      <c r="M333" s="244"/>
      <c r="N333" s="245"/>
      <c r="O333" s="245"/>
      <c r="P333" s="245"/>
      <c r="Q333" s="245"/>
      <c r="R333" s="245"/>
      <c r="S333" s="245"/>
      <c r="T333" s="246"/>
      <c r="AT333" s="247" t="s">
        <v>139</v>
      </c>
      <c r="AU333" s="247" t="s">
        <v>86</v>
      </c>
      <c r="AV333" s="12" t="s">
        <v>86</v>
      </c>
      <c r="AW333" s="12" t="s">
        <v>32</v>
      </c>
      <c r="AX333" s="12" t="s">
        <v>76</v>
      </c>
      <c r="AY333" s="247" t="s">
        <v>129</v>
      </c>
    </row>
    <row r="334" s="13" customFormat="1">
      <c r="B334" s="248"/>
      <c r="C334" s="249"/>
      <c r="D334" s="238" t="s">
        <v>139</v>
      </c>
      <c r="E334" s="250" t="s">
        <v>1</v>
      </c>
      <c r="F334" s="251" t="s">
        <v>141</v>
      </c>
      <c r="G334" s="249"/>
      <c r="H334" s="252">
        <v>5.8799999999999999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AT334" s="258" t="s">
        <v>139</v>
      </c>
      <c r="AU334" s="258" t="s">
        <v>86</v>
      </c>
      <c r="AV334" s="13" t="s">
        <v>137</v>
      </c>
      <c r="AW334" s="13" t="s">
        <v>32</v>
      </c>
      <c r="AX334" s="13" t="s">
        <v>84</v>
      </c>
      <c r="AY334" s="258" t="s">
        <v>129</v>
      </c>
    </row>
    <row r="335" s="1" customFormat="1" ht="16.5" customHeight="1">
      <c r="B335" s="38"/>
      <c r="C335" s="223" t="s">
        <v>418</v>
      </c>
      <c r="D335" s="223" t="s">
        <v>132</v>
      </c>
      <c r="E335" s="224" t="s">
        <v>419</v>
      </c>
      <c r="F335" s="225" t="s">
        <v>420</v>
      </c>
      <c r="G335" s="226" t="s">
        <v>135</v>
      </c>
      <c r="H335" s="227">
        <v>52.920000000000002</v>
      </c>
      <c r="I335" s="228"/>
      <c r="J335" s="229">
        <f>ROUND(I335*H335,2)</f>
        <v>0</v>
      </c>
      <c r="K335" s="225" t="s">
        <v>136</v>
      </c>
      <c r="L335" s="43"/>
      <c r="M335" s="230" t="s">
        <v>1</v>
      </c>
      <c r="N335" s="231" t="s">
        <v>41</v>
      </c>
      <c r="O335" s="86"/>
      <c r="P335" s="232">
        <f>O335*H335</f>
        <v>0</v>
      </c>
      <c r="Q335" s="232">
        <v>0</v>
      </c>
      <c r="R335" s="232">
        <f>Q335*H335</f>
        <v>0</v>
      </c>
      <c r="S335" s="232">
        <v>0.021000000000000001</v>
      </c>
      <c r="T335" s="233">
        <f>S335*H335</f>
        <v>1.1113200000000001</v>
      </c>
      <c r="AR335" s="234" t="s">
        <v>212</v>
      </c>
      <c r="AT335" s="234" t="s">
        <v>132</v>
      </c>
      <c r="AU335" s="234" t="s">
        <v>86</v>
      </c>
      <c r="AY335" s="17" t="s">
        <v>129</v>
      </c>
      <c r="BE335" s="235">
        <f>IF(N335="základní",J335,0)</f>
        <v>0</v>
      </c>
      <c r="BF335" s="235">
        <f>IF(N335="snížená",J335,0)</f>
        <v>0</v>
      </c>
      <c r="BG335" s="235">
        <f>IF(N335="zákl. přenesená",J335,0)</f>
        <v>0</v>
      </c>
      <c r="BH335" s="235">
        <f>IF(N335="sníž. přenesená",J335,0)</f>
        <v>0</v>
      </c>
      <c r="BI335" s="235">
        <f>IF(N335="nulová",J335,0)</f>
        <v>0</v>
      </c>
      <c r="BJ335" s="17" t="s">
        <v>84</v>
      </c>
      <c r="BK335" s="235">
        <f>ROUND(I335*H335,2)</f>
        <v>0</v>
      </c>
      <c r="BL335" s="17" t="s">
        <v>212</v>
      </c>
      <c r="BM335" s="234" t="s">
        <v>421</v>
      </c>
    </row>
    <row r="336" s="15" customFormat="1">
      <c r="B336" s="270"/>
      <c r="C336" s="271"/>
      <c r="D336" s="238" t="s">
        <v>139</v>
      </c>
      <c r="E336" s="272" t="s">
        <v>1</v>
      </c>
      <c r="F336" s="273" t="s">
        <v>422</v>
      </c>
      <c r="G336" s="271"/>
      <c r="H336" s="272" t="s">
        <v>1</v>
      </c>
      <c r="I336" s="274"/>
      <c r="J336" s="271"/>
      <c r="K336" s="271"/>
      <c r="L336" s="275"/>
      <c r="M336" s="276"/>
      <c r="N336" s="277"/>
      <c r="O336" s="277"/>
      <c r="P336" s="277"/>
      <c r="Q336" s="277"/>
      <c r="R336" s="277"/>
      <c r="S336" s="277"/>
      <c r="T336" s="278"/>
      <c r="AT336" s="279" t="s">
        <v>139</v>
      </c>
      <c r="AU336" s="279" t="s">
        <v>86</v>
      </c>
      <c r="AV336" s="15" t="s">
        <v>84</v>
      </c>
      <c r="AW336" s="15" t="s">
        <v>32</v>
      </c>
      <c r="AX336" s="15" t="s">
        <v>76</v>
      </c>
      <c r="AY336" s="279" t="s">
        <v>129</v>
      </c>
    </row>
    <row r="337" s="12" customFormat="1">
      <c r="B337" s="236"/>
      <c r="C337" s="237"/>
      <c r="D337" s="238" t="s">
        <v>139</v>
      </c>
      <c r="E337" s="239" t="s">
        <v>1</v>
      </c>
      <c r="F337" s="240" t="s">
        <v>411</v>
      </c>
      <c r="G337" s="237"/>
      <c r="H337" s="241">
        <v>14.699999999999999</v>
      </c>
      <c r="I337" s="242"/>
      <c r="J337" s="237"/>
      <c r="K337" s="237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139</v>
      </c>
      <c r="AU337" s="247" t="s">
        <v>86</v>
      </c>
      <c r="AV337" s="12" t="s">
        <v>86</v>
      </c>
      <c r="AW337" s="12" t="s">
        <v>32</v>
      </c>
      <c r="AX337" s="12" t="s">
        <v>76</v>
      </c>
      <c r="AY337" s="247" t="s">
        <v>129</v>
      </c>
    </row>
    <row r="338" s="12" customFormat="1">
      <c r="B338" s="236"/>
      <c r="C338" s="237"/>
      <c r="D338" s="238" t="s">
        <v>139</v>
      </c>
      <c r="E338" s="239" t="s">
        <v>1</v>
      </c>
      <c r="F338" s="240" t="s">
        <v>412</v>
      </c>
      <c r="G338" s="237"/>
      <c r="H338" s="241">
        <v>38.219999999999999</v>
      </c>
      <c r="I338" s="242"/>
      <c r="J338" s="237"/>
      <c r="K338" s="237"/>
      <c r="L338" s="243"/>
      <c r="M338" s="244"/>
      <c r="N338" s="245"/>
      <c r="O338" s="245"/>
      <c r="P338" s="245"/>
      <c r="Q338" s="245"/>
      <c r="R338" s="245"/>
      <c r="S338" s="245"/>
      <c r="T338" s="246"/>
      <c r="AT338" s="247" t="s">
        <v>139</v>
      </c>
      <c r="AU338" s="247" t="s">
        <v>86</v>
      </c>
      <c r="AV338" s="12" t="s">
        <v>86</v>
      </c>
      <c r="AW338" s="12" t="s">
        <v>32</v>
      </c>
      <c r="AX338" s="12" t="s">
        <v>76</v>
      </c>
      <c r="AY338" s="247" t="s">
        <v>129</v>
      </c>
    </row>
    <row r="339" s="13" customFormat="1">
      <c r="B339" s="248"/>
      <c r="C339" s="249"/>
      <c r="D339" s="238" t="s">
        <v>139</v>
      </c>
      <c r="E339" s="250" t="s">
        <v>1</v>
      </c>
      <c r="F339" s="251" t="s">
        <v>141</v>
      </c>
      <c r="G339" s="249"/>
      <c r="H339" s="252">
        <v>52.920000000000002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AT339" s="258" t="s">
        <v>139</v>
      </c>
      <c r="AU339" s="258" t="s">
        <v>86</v>
      </c>
      <c r="AV339" s="13" t="s">
        <v>137</v>
      </c>
      <c r="AW339" s="13" t="s">
        <v>32</v>
      </c>
      <c r="AX339" s="13" t="s">
        <v>84</v>
      </c>
      <c r="AY339" s="258" t="s">
        <v>129</v>
      </c>
    </row>
    <row r="340" s="11" customFormat="1" ht="22.8" customHeight="1">
      <c r="B340" s="207"/>
      <c r="C340" s="208"/>
      <c r="D340" s="209" t="s">
        <v>75</v>
      </c>
      <c r="E340" s="221" t="s">
        <v>423</v>
      </c>
      <c r="F340" s="221" t="s">
        <v>424</v>
      </c>
      <c r="G340" s="208"/>
      <c r="H340" s="208"/>
      <c r="I340" s="211"/>
      <c r="J340" s="222">
        <f>BK340</f>
        <v>0</v>
      </c>
      <c r="K340" s="208"/>
      <c r="L340" s="213"/>
      <c r="M340" s="214"/>
      <c r="N340" s="215"/>
      <c r="O340" s="215"/>
      <c r="P340" s="216">
        <f>SUM(P341:P356)</f>
        <v>0</v>
      </c>
      <c r="Q340" s="215"/>
      <c r="R340" s="216">
        <f>SUM(R341:R356)</f>
        <v>0.12584724000000003</v>
      </c>
      <c r="S340" s="215"/>
      <c r="T340" s="217">
        <f>SUM(T341:T356)</f>
        <v>0</v>
      </c>
      <c r="AR340" s="218" t="s">
        <v>86</v>
      </c>
      <c r="AT340" s="219" t="s">
        <v>75</v>
      </c>
      <c r="AU340" s="219" t="s">
        <v>84</v>
      </c>
      <c r="AY340" s="218" t="s">
        <v>129</v>
      </c>
      <c r="BK340" s="220">
        <f>SUM(BK341:BK356)</f>
        <v>0</v>
      </c>
    </row>
    <row r="341" s="1" customFormat="1" ht="24" customHeight="1">
      <c r="B341" s="38"/>
      <c r="C341" s="223" t="s">
        <v>425</v>
      </c>
      <c r="D341" s="223" t="s">
        <v>132</v>
      </c>
      <c r="E341" s="224" t="s">
        <v>426</v>
      </c>
      <c r="F341" s="225" t="s">
        <v>427</v>
      </c>
      <c r="G341" s="226" t="s">
        <v>135</v>
      </c>
      <c r="H341" s="227">
        <v>292.66800000000001</v>
      </c>
      <c r="I341" s="228"/>
      <c r="J341" s="229">
        <f>ROUND(I341*H341,2)</f>
        <v>0</v>
      </c>
      <c r="K341" s="225" t="s">
        <v>136</v>
      </c>
      <c r="L341" s="43"/>
      <c r="M341" s="230" t="s">
        <v>1</v>
      </c>
      <c r="N341" s="231" t="s">
        <v>41</v>
      </c>
      <c r="O341" s="86"/>
      <c r="P341" s="232">
        <f>O341*H341</f>
        <v>0</v>
      </c>
      <c r="Q341" s="232">
        <v>8.0000000000000007E-05</v>
      </c>
      <c r="R341" s="232">
        <f>Q341*H341</f>
        <v>0.023413440000000004</v>
      </c>
      <c r="S341" s="232">
        <v>0</v>
      </c>
      <c r="T341" s="233">
        <f>S341*H341</f>
        <v>0</v>
      </c>
      <c r="AR341" s="234" t="s">
        <v>212</v>
      </c>
      <c r="AT341" s="234" t="s">
        <v>132</v>
      </c>
      <c r="AU341" s="234" t="s">
        <v>86</v>
      </c>
      <c r="AY341" s="17" t="s">
        <v>129</v>
      </c>
      <c r="BE341" s="235">
        <f>IF(N341="základní",J341,0)</f>
        <v>0</v>
      </c>
      <c r="BF341" s="235">
        <f>IF(N341="snížená",J341,0)</f>
        <v>0</v>
      </c>
      <c r="BG341" s="235">
        <f>IF(N341="zákl. přenesená",J341,0)</f>
        <v>0</v>
      </c>
      <c r="BH341" s="235">
        <f>IF(N341="sníž. přenesená",J341,0)</f>
        <v>0</v>
      </c>
      <c r="BI341" s="235">
        <f>IF(N341="nulová",J341,0)</f>
        <v>0</v>
      </c>
      <c r="BJ341" s="17" t="s">
        <v>84</v>
      </c>
      <c r="BK341" s="235">
        <f>ROUND(I341*H341,2)</f>
        <v>0</v>
      </c>
      <c r="BL341" s="17" t="s">
        <v>212</v>
      </c>
      <c r="BM341" s="234" t="s">
        <v>428</v>
      </c>
    </row>
    <row r="342" s="15" customFormat="1">
      <c r="B342" s="270"/>
      <c r="C342" s="271"/>
      <c r="D342" s="238" t="s">
        <v>139</v>
      </c>
      <c r="E342" s="272" t="s">
        <v>1</v>
      </c>
      <c r="F342" s="273" t="s">
        <v>284</v>
      </c>
      <c r="G342" s="271"/>
      <c r="H342" s="272" t="s">
        <v>1</v>
      </c>
      <c r="I342" s="274"/>
      <c r="J342" s="271"/>
      <c r="K342" s="271"/>
      <c r="L342" s="275"/>
      <c r="M342" s="276"/>
      <c r="N342" s="277"/>
      <c r="O342" s="277"/>
      <c r="P342" s="277"/>
      <c r="Q342" s="277"/>
      <c r="R342" s="277"/>
      <c r="S342" s="277"/>
      <c r="T342" s="278"/>
      <c r="AT342" s="279" t="s">
        <v>139</v>
      </c>
      <c r="AU342" s="279" t="s">
        <v>86</v>
      </c>
      <c r="AV342" s="15" t="s">
        <v>84</v>
      </c>
      <c r="AW342" s="15" t="s">
        <v>32</v>
      </c>
      <c r="AX342" s="15" t="s">
        <v>76</v>
      </c>
      <c r="AY342" s="279" t="s">
        <v>129</v>
      </c>
    </row>
    <row r="343" s="15" customFormat="1">
      <c r="B343" s="270"/>
      <c r="C343" s="271"/>
      <c r="D343" s="238" t="s">
        <v>139</v>
      </c>
      <c r="E343" s="272" t="s">
        <v>1</v>
      </c>
      <c r="F343" s="273" t="s">
        <v>243</v>
      </c>
      <c r="G343" s="271"/>
      <c r="H343" s="272" t="s">
        <v>1</v>
      </c>
      <c r="I343" s="274"/>
      <c r="J343" s="271"/>
      <c r="K343" s="271"/>
      <c r="L343" s="275"/>
      <c r="M343" s="276"/>
      <c r="N343" s="277"/>
      <c r="O343" s="277"/>
      <c r="P343" s="277"/>
      <c r="Q343" s="277"/>
      <c r="R343" s="277"/>
      <c r="S343" s="277"/>
      <c r="T343" s="278"/>
      <c r="AT343" s="279" t="s">
        <v>139</v>
      </c>
      <c r="AU343" s="279" t="s">
        <v>86</v>
      </c>
      <c r="AV343" s="15" t="s">
        <v>84</v>
      </c>
      <c r="AW343" s="15" t="s">
        <v>32</v>
      </c>
      <c r="AX343" s="15" t="s">
        <v>76</v>
      </c>
      <c r="AY343" s="279" t="s">
        <v>129</v>
      </c>
    </row>
    <row r="344" s="12" customFormat="1">
      <c r="B344" s="236"/>
      <c r="C344" s="237"/>
      <c r="D344" s="238" t="s">
        <v>139</v>
      </c>
      <c r="E344" s="239" t="s">
        <v>1</v>
      </c>
      <c r="F344" s="240" t="s">
        <v>285</v>
      </c>
      <c r="G344" s="237"/>
      <c r="H344" s="241">
        <v>95.400000000000006</v>
      </c>
      <c r="I344" s="242"/>
      <c r="J344" s="237"/>
      <c r="K344" s="237"/>
      <c r="L344" s="243"/>
      <c r="M344" s="244"/>
      <c r="N344" s="245"/>
      <c r="O344" s="245"/>
      <c r="P344" s="245"/>
      <c r="Q344" s="245"/>
      <c r="R344" s="245"/>
      <c r="S344" s="245"/>
      <c r="T344" s="246"/>
      <c r="AT344" s="247" t="s">
        <v>139</v>
      </c>
      <c r="AU344" s="247" t="s">
        <v>86</v>
      </c>
      <c r="AV344" s="12" t="s">
        <v>86</v>
      </c>
      <c r="AW344" s="12" t="s">
        <v>32</v>
      </c>
      <c r="AX344" s="12" t="s">
        <v>76</v>
      </c>
      <c r="AY344" s="247" t="s">
        <v>129</v>
      </c>
    </row>
    <row r="345" s="12" customFormat="1">
      <c r="B345" s="236"/>
      <c r="C345" s="237"/>
      <c r="D345" s="238" t="s">
        <v>139</v>
      </c>
      <c r="E345" s="239" t="s">
        <v>1</v>
      </c>
      <c r="F345" s="240" t="s">
        <v>286</v>
      </c>
      <c r="G345" s="237"/>
      <c r="H345" s="241">
        <v>21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AT345" s="247" t="s">
        <v>139</v>
      </c>
      <c r="AU345" s="247" t="s">
        <v>86</v>
      </c>
      <c r="AV345" s="12" t="s">
        <v>86</v>
      </c>
      <c r="AW345" s="12" t="s">
        <v>32</v>
      </c>
      <c r="AX345" s="12" t="s">
        <v>76</v>
      </c>
      <c r="AY345" s="247" t="s">
        <v>129</v>
      </c>
    </row>
    <row r="346" s="12" customFormat="1">
      <c r="B346" s="236"/>
      <c r="C346" s="237"/>
      <c r="D346" s="238" t="s">
        <v>139</v>
      </c>
      <c r="E346" s="239" t="s">
        <v>1</v>
      </c>
      <c r="F346" s="240" t="s">
        <v>287</v>
      </c>
      <c r="G346" s="237"/>
      <c r="H346" s="241">
        <v>31.5</v>
      </c>
      <c r="I346" s="242"/>
      <c r="J346" s="237"/>
      <c r="K346" s="237"/>
      <c r="L346" s="243"/>
      <c r="M346" s="244"/>
      <c r="N346" s="245"/>
      <c r="O346" s="245"/>
      <c r="P346" s="245"/>
      <c r="Q346" s="245"/>
      <c r="R346" s="245"/>
      <c r="S346" s="245"/>
      <c r="T346" s="246"/>
      <c r="AT346" s="247" t="s">
        <v>139</v>
      </c>
      <c r="AU346" s="247" t="s">
        <v>86</v>
      </c>
      <c r="AV346" s="12" t="s">
        <v>86</v>
      </c>
      <c r="AW346" s="12" t="s">
        <v>32</v>
      </c>
      <c r="AX346" s="12" t="s">
        <v>76</v>
      </c>
      <c r="AY346" s="247" t="s">
        <v>129</v>
      </c>
    </row>
    <row r="347" s="15" customFormat="1">
      <c r="B347" s="270"/>
      <c r="C347" s="271"/>
      <c r="D347" s="238" t="s">
        <v>139</v>
      </c>
      <c r="E347" s="272" t="s">
        <v>1</v>
      </c>
      <c r="F347" s="273" t="s">
        <v>247</v>
      </c>
      <c r="G347" s="271"/>
      <c r="H347" s="272" t="s">
        <v>1</v>
      </c>
      <c r="I347" s="274"/>
      <c r="J347" s="271"/>
      <c r="K347" s="271"/>
      <c r="L347" s="275"/>
      <c r="M347" s="276"/>
      <c r="N347" s="277"/>
      <c r="O347" s="277"/>
      <c r="P347" s="277"/>
      <c r="Q347" s="277"/>
      <c r="R347" s="277"/>
      <c r="S347" s="277"/>
      <c r="T347" s="278"/>
      <c r="AT347" s="279" t="s">
        <v>139</v>
      </c>
      <c r="AU347" s="279" t="s">
        <v>86</v>
      </c>
      <c r="AV347" s="15" t="s">
        <v>84</v>
      </c>
      <c r="AW347" s="15" t="s">
        <v>32</v>
      </c>
      <c r="AX347" s="15" t="s">
        <v>76</v>
      </c>
      <c r="AY347" s="279" t="s">
        <v>129</v>
      </c>
    </row>
    <row r="348" s="12" customFormat="1">
      <c r="B348" s="236"/>
      <c r="C348" s="237"/>
      <c r="D348" s="238" t="s">
        <v>139</v>
      </c>
      <c r="E348" s="239" t="s">
        <v>1</v>
      </c>
      <c r="F348" s="240" t="s">
        <v>288</v>
      </c>
      <c r="G348" s="237"/>
      <c r="H348" s="241">
        <v>246.05000000000001</v>
      </c>
      <c r="I348" s="242"/>
      <c r="J348" s="237"/>
      <c r="K348" s="237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139</v>
      </c>
      <c r="AU348" s="247" t="s">
        <v>86</v>
      </c>
      <c r="AV348" s="12" t="s">
        <v>86</v>
      </c>
      <c r="AW348" s="12" t="s">
        <v>32</v>
      </c>
      <c r="AX348" s="12" t="s">
        <v>76</v>
      </c>
      <c r="AY348" s="247" t="s">
        <v>129</v>
      </c>
    </row>
    <row r="349" s="12" customFormat="1">
      <c r="B349" s="236"/>
      <c r="C349" s="237"/>
      <c r="D349" s="238" t="s">
        <v>139</v>
      </c>
      <c r="E349" s="239" t="s">
        <v>1</v>
      </c>
      <c r="F349" s="240" t="s">
        <v>289</v>
      </c>
      <c r="G349" s="237"/>
      <c r="H349" s="241">
        <v>54.600000000000001</v>
      </c>
      <c r="I349" s="242"/>
      <c r="J349" s="237"/>
      <c r="K349" s="237"/>
      <c r="L349" s="243"/>
      <c r="M349" s="244"/>
      <c r="N349" s="245"/>
      <c r="O349" s="245"/>
      <c r="P349" s="245"/>
      <c r="Q349" s="245"/>
      <c r="R349" s="245"/>
      <c r="S349" s="245"/>
      <c r="T349" s="246"/>
      <c r="AT349" s="247" t="s">
        <v>139</v>
      </c>
      <c r="AU349" s="247" t="s">
        <v>86</v>
      </c>
      <c r="AV349" s="12" t="s">
        <v>86</v>
      </c>
      <c r="AW349" s="12" t="s">
        <v>32</v>
      </c>
      <c r="AX349" s="12" t="s">
        <v>76</v>
      </c>
      <c r="AY349" s="247" t="s">
        <v>129</v>
      </c>
    </row>
    <row r="350" s="12" customFormat="1">
      <c r="B350" s="236"/>
      <c r="C350" s="237"/>
      <c r="D350" s="238" t="s">
        <v>139</v>
      </c>
      <c r="E350" s="239" t="s">
        <v>1</v>
      </c>
      <c r="F350" s="240" t="s">
        <v>290</v>
      </c>
      <c r="G350" s="237"/>
      <c r="H350" s="241">
        <v>39.200000000000003</v>
      </c>
      <c r="I350" s="242"/>
      <c r="J350" s="237"/>
      <c r="K350" s="237"/>
      <c r="L350" s="243"/>
      <c r="M350" s="244"/>
      <c r="N350" s="245"/>
      <c r="O350" s="245"/>
      <c r="P350" s="245"/>
      <c r="Q350" s="245"/>
      <c r="R350" s="245"/>
      <c r="S350" s="245"/>
      <c r="T350" s="246"/>
      <c r="AT350" s="247" t="s">
        <v>139</v>
      </c>
      <c r="AU350" s="247" t="s">
        <v>86</v>
      </c>
      <c r="AV350" s="12" t="s">
        <v>86</v>
      </c>
      <c r="AW350" s="12" t="s">
        <v>32</v>
      </c>
      <c r="AX350" s="12" t="s">
        <v>76</v>
      </c>
      <c r="AY350" s="247" t="s">
        <v>129</v>
      </c>
    </row>
    <row r="351" s="13" customFormat="1">
      <c r="B351" s="248"/>
      <c r="C351" s="249"/>
      <c r="D351" s="238" t="s">
        <v>139</v>
      </c>
      <c r="E351" s="250" t="s">
        <v>1</v>
      </c>
      <c r="F351" s="251" t="s">
        <v>141</v>
      </c>
      <c r="G351" s="249"/>
      <c r="H351" s="252">
        <v>487.75000000000006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AT351" s="258" t="s">
        <v>139</v>
      </c>
      <c r="AU351" s="258" t="s">
        <v>86</v>
      </c>
      <c r="AV351" s="13" t="s">
        <v>137</v>
      </c>
      <c r="AW351" s="13" t="s">
        <v>32</v>
      </c>
      <c r="AX351" s="13" t="s">
        <v>76</v>
      </c>
      <c r="AY351" s="258" t="s">
        <v>129</v>
      </c>
    </row>
    <row r="352" s="12" customFormat="1">
      <c r="B352" s="236"/>
      <c r="C352" s="237"/>
      <c r="D352" s="238" t="s">
        <v>139</v>
      </c>
      <c r="E352" s="239" t="s">
        <v>1</v>
      </c>
      <c r="F352" s="240" t="s">
        <v>291</v>
      </c>
      <c r="G352" s="237"/>
      <c r="H352" s="241">
        <v>292.66800000000001</v>
      </c>
      <c r="I352" s="242"/>
      <c r="J352" s="237"/>
      <c r="K352" s="237"/>
      <c r="L352" s="243"/>
      <c r="M352" s="244"/>
      <c r="N352" s="245"/>
      <c r="O352" s="245"/>
      <c r="P352" s="245"/>
      <c r="Q352" s="245"/>
      <c r="R352" s="245"/>
      <c r="S352" s="245"/>
      <c r="T352" s="246"/>
      <c r="AT352" s="247" t="s">
        <v>139</v>
      </c>
      <c r="AU352" s="247" t="s">
        <v>86</v>
      </c>
      <c r="AV352" s="12" t="s">
        <v>86</v>
      </c>
      <c r="AW352" s="12" t="s">
        <v>32</v>
      </c>
      <c r="AX352" s="12" t="s">
        <v>76</v>
      </c>
      <c r="AY352" s="247" t="s">
        <v>129</v>
      </c>
    </row>
    <row r="353" s="13" customFormat="1">
      <c r="B353" s="248"/>
      <c r="C353" s="249"/>
      <c r="D353" s="238" t="s">
        <v>139</v>
      </c>
      <c r="E353" s="250" t="s">
        <v>1</v>
      </c>
      <c r="F353" s="251" t="s">
        <v>141</v>
      </c>
      <c r="G353" s="249"/>
      <c r="H353" s="252">
        <v>292.66800000000001</v>
      </c>
      <c r="I353" s="253"/>
      <c r="J353" s="249"/>
      <c r="K353" s="249"/>
      <c r="L353" s="254"/>
      <c r="M353" s="255"/>
      <c r="N353" s="256"/>
      <c r="O353" s="256"/>
      <c r="P353" s="256"/>
      <c r="Q353" s="256"/>
      <c r="R353" s="256"/>
      <c r="S353" s="256"/>
      <c r="T353" s="257"/>
      <c r="AT353" s="258" t="s">
        <v>139</v>
      </c>
      <c r="AU353" s="258" t="s">
        <v>86</v>
      </c>
      <c r="AV353" s="13" t="s">
        <v>137</v>
      </c>
      <c r="AW353" s="13" t="s">
        <v>32</v>
      </c>
      <c r="AX353" s="13" t="s">
        <v>84</v>
      </c>
      <c r="AY353" s="258" t="s">
        <v>129</v>
      </c>
    </row>
    <row r="354" s="1" customFormat="1" ht="24" customHeight="1">
      <c r="B354" s="38"/>
      <c r="C354" s="223" t="s">
        <v>429</v>
      </c>
      <c r="D354" s="223" t="s">
        <v>132</v>
      </c>
      <c r="E354" s="224" t="s">
        <v>430</v>
      </c>
      <c r="F354" s="225" t="s">
        <v>431</v>
      </c>
      <c r="G354" s="226" t="s">
        <v>135</v>
      </c>
      <c r="H354" s="227">
        <v>292.66800000000001</v>
      </c>
      <c r="I354" s="228"/>
      <c r="J354" s="229">
        <f>ROUND(I354*H354,2)</f>
        <v>0</v>
      </c>
      <c r="K354" s="225" t="s">
        <v>136</v>
      </c>
      <c r="L354" s="43"/>
      <c r="M354" s="230" t="s">
        <v>1</v>
      </c>
      <c r="N354" s="231" t="s">
        <v>41</v>
      </c>
      <c r="O354" s="86"/>
      <c r="P354" s="232">
        <f>O354*H354</f>
        <v>0</v>
      </c>
      <c r="Q354" s="232">
        <v>6.0000000000000002E-05</v>
      </c>
      <c r="R354" s="232">
        <f>Q354*H354</f>
        <v>0.017560080000000002</v>
      </c>
      <c r="S354" s="232">
        <v>0</v>
      </c>
      <c r="T354" s="233">
        <f>S354*H354</f>
        <v>0</v>
      </c>
      <c r="AR354" s="234" t="s">
        <v>212</v>
      </c>
      <c r="AT354" s="234" t="s">
        <v>132</v>
      </c>
      <c r="AU354" s="234" t="s">
        <v>86</v>
      </c>
      <c r="AY354" s="17" t="s">
        <v>129</v>
      </c>
      <c r="BE354" s="235">
        <f>IF(N354="základní",J354,0)</f>
        <v>0</v>
      </c>
      <c r="BF354" s="235">
        <f>IF(N354="snížená",J354,0)</f>
        <v>0</v>
      </c>
      <c r="BG354" s="235">
        <f>IF(N354="zákl. přenesená",J354,0)</f>
        <v>0</v>
      </c>
      <c r="BH354" s="235">
        <f>IF(N354="sníž. přenesená",J354,0)</f>
        <v>0</v>
      </c>
      <c r="BI354" s="235">
        <f>IF(N354="nulová",J354,0)</f>
        <v>0</v>
      </c>
      <c r="BJ354" s="17" t="s">
        <v>84</v>
      </c>
      <c r="BK354" s="235">
        <f>ROUND(I354*H354,2)</f>
        <v>0</v>
      </c>
      <c r="BL354" s="17" t="s">
        <v>212</v>
      </c>
      <c r="BM354" s="234" t="s">
        <v>432</v>
      </c>
    </row>
    <row r="355" s="1" customFormat="1" ht="24" customHeight="1">
      <c r="B355" s="38"/>
      <c r="C355" s="223" t="s">
        <v>433</v>
      </c>
      <c r="D355" s="223" t="s">
        <v>132</v>
      </c>
      <c r="E355" s="224" t="s">
        <v>434</v>
      </c>
      <c r="F355" s="225" t="s">
        <v>435</v>
      </c>
      <c r="G355" s="226" t="s">
        <v>135</v>
      </c>
      <c r="H355" s="227">
        <v>292.66800000000001</v>
      </c>
      <c r="I355" s="228"/>
      <c r="J355" s="229">
        <f>ROUND(I355*H355,2)</f>
        <v>0</v>
      </c>
      <c r="K355" s="225" t="s">
        <v>136</v>
      </c>
      <c r="L355" s="43"/>
      <c r="M355" s="230" t="s">
        <v>1</v>
      </c>
      <c r="N355" s="231" t="s">
        <v>41</v>
      </c>
      <c r="O355" s="86"/>
      <c r="P355" s="232">
        <f>O355*H355</f>
        <v>0</v>
      </c>
      <c r="Q355" s="232">
        <v>0.00017000000000000001</v>
      </c>
      <c r="R355" s="232">
        <f>Q355*H355</f>
        <v>0.049753560000000002</v>
      </c>
      <c r="S355" s="232">
        <v>0</v>
      </c>
      <c r="T355" s="233">
        <f>S355*H355</f>
        <v>0</v>
      </c>
      <c r="AR355" s="234" t="s">
        <v>212</v>
      </c>
      <c r="AT355" s="234" t="s">
        <v>132</v>
      </c>
      <c r="AU355" s="234" t="s">
        <v>86</v>
      </c>
      <c r="AY355" s="17" t="s">
        <v>129</v>
      </c>
      <c r="BE355" s="235">
        <f>IF(N355="základní",J355,0)</f>
        <v>0</v>
      </c>
      <c r="BF355" s="235">
        <f>IF(N355="snížená",J355,0)</f>
        <v>0</v>
      </c>
      <c r="BG355" s="235">
        <f>IF(N355="zákl. přenesená",J355,0)</f>
        <v>0</v>
      </c>
      <c r="BH355" s="235">
        <f>IF(N355="sníž. přenesená",J355,0)</f>
        <v>0</v>
      </c>
      <c r="BI355" s="235">
        <f>IF(N355="nulová",J355,0)</f>
        <v>0</v>
      </c>
      <c r="BJ355" s="17" t="s">
        <v>84</v>
      </c>
      <c r="BK355" s="235">
        <f>ROUND(I355*H355,2)</f>
        <v>0</v>
      </c>
      <c r="BL355" s="17" t="s">
        <v>212</v>
      </c>
      <c r="BM355" s="234" t="s">
        <v>436</v>
      </c>
    </row>
    <row r="356" s="1" customFormat="1" ht="24" customHeight="1">
      <c r="B356" s="38"/>
      <c r="C356" s="223" t="s">
        <v>437</v>
      </c>
      <c r="D356" s="223" t="s">
        <v>132</v>
      </c>
      <c r="E356" s="224" t="s">
        <v>438</v>
      </c>
      <c r="F356" s="225" t="s">
        <v>439</v>
      </c>
      <c r="G356" s="226" t="s">
        <v>135</v>
      </c>
      <c r="H356" s="227">
        <v>292.66800000000001</v>
      </c>
      <c r="I356" s="228"/>
      <c r="J356" s="229">
        <f>ROUND(I356*H356,2)</f>
        <v>0</v>
      </c>
      <c r="K356" s="225" t="s">
        <v>136</v>
      </c>
      <c r="L356" s="43"/>
      <c r="M356" s="230" t="s">
        <v>1</v>
      </c>
      <c r="N356" s="231" t="s">
        <v>41</v>
      </c>
      <c r="O356" s="86"/>
      <c r="P356" s="232">
        <f>O356*H356</f>
        <v>0</v>
      </c>
      <c r="Q356" s="232">
        <v>0.00012</v>
      </c>
      <c r="R356" s="232">
        <f>Q356*H356</f>
        <v>0.035120160000000004</v>
      </c>
      <c r="S356" s="232">
        <v>0</v>
      </c>
      <c r="T356" s="233">
        <f>S356*H356</f>
        <v>0</v>
      </c>
      <c r="AR356" s="234" t="s">
        <v>212</v>
      </c>
      <c r="AT356" s="234" t="s">
        <v>132</v>
      </c>
      <c r="AU356" s="234" t="s">
        <v>86</v>
      </c>
      <c r="AY356" s="17" t="s">
        <v>129</v>
      </c>
      <c r="BE356" s="235">
        <f>IF(N356="základní",J356,0)</f>
        <v>0</v>
      </c>
      <c r="BF356" s="235">
        <f>IF(N356="snížená",J356,0)</f>
        <v>0</v>
      </c>
      <c r="BG356" s="235">
        <f>IF(N356="zákl. přenesená",J356,0)</f>
        <v>0</v>
      </c>
      <c r="BH356" s="235">
        <f>IF(N356="sníž. přenesená",J356,0)</f>
        <v>0</v>
      </c>
      <c r="BI356" s="235">
        <f>IF(N356="nulová",J356,0)</f>
        <v>0</v>
      </c>
      <c r="BJ356" s="17" t="s">
        <v>84</v>
      </c>
      <c r="BK356" s="235">
        <f>ROUND(I356*H356,2)</f>
        <v>0</v>
      </c>
      <c r="BL356" s="17" t="s">
        <v>212</v>
      </c>
      <c r="BM356" s="234" t="s">
        <v>440</v>
      </c>
    </row>
    <row r="357" s="11" customFormat="1" ht="22.8" customHeight="1">
      <c r="B357" s="207"/>
      <c r="C357" s="208"/>
      <c r="D357" s="209" t="s">
        <v>75</v>
      </c>
      <c r="E357" s="221" t="s">
        <v>441</v>
      </c>
      <c r="F357" s="221" t="s">
        <v>442</v>
      </c>
      <c r="G357" s="208"/>
      <c r="H357" s="208"/>
      <c r="I357" s="211"/>
      <c r="J357" s="222">
        <f>BK357</f>
        <v>0</v>
      </c>
      <c r="K357" s="208"/>
      <c r="L357" s="213"/>
      <c r="M357" s="214"/>
      <c r="N357" s="215"/>
      <c r="O357" s="215"/>
      <c r="P357" s="216">
        <f>SUM(P358:P369)</f>
        <v>0</v>
      </c>
      <c r="Q357" s="215"/>
      <c r="R357" s="216">
        <f>SUM(R358:R369)</f>
        <v>1.2562350999999998</v>
      </c>
      <c r="S357" s="215"/>
      <c r="T357" s="217">
        <f>SUM(T358:T369)</f>
        <v>0.26673484999999997</v>
      </c>
      <c r="AR357" s="218" t="s">
        <v>86</v>
      </c>
      <c r="AT357" s="219" t="s">
        <v>75</v>
      </c>
      <c r="AU357" s="219" t="s">
        <v>84</v>
      </c>
      <c r="AY357" s="218" t="s">
        <v>129</v>
      </c>
      <c r="BK357" s="220">
        <f>SUM(BK358:BK369)</f>
        <v>0</v>
      </c>
    </row>
    <row r="358" s="1" customFormat="1" ht="24" customHeight="1">
      <c r="B358" s="38"/>
      <c r="C358" s="223" t="s">
        <v>443</v>
      </c>
      <c r="D358" s="223" t="s">
        <v>132</v>
      </c>
      <c r="E358" s="224" t="s">
        <v>444</v>
      </c>
      <c r="F358" s="225" t="s">
        <v>445</v>
      </c>
      <c r="G358" s="226" t="s">
        <v>135</v>
      </c>
      <c r="H358" s="227">
        <v>860.43499999999995</v>
      </c>
      <c r="I358" s="228"/>
      <c r="J358" s="229">
        <f>ROUND(I358*H358,2)</f>
        <v>0</v>
      </c>
      <c r="K358" s="225" t="s">
        <v>136</v>
      </c>
      <c r="L358" s="43"/>
      <c r="M358" s="230" t="s">
        <v>1</v>
      </c>
      <c r="N358" s="231" t="s">
        <v>41</v>
      </c>
      <c r="O358" s="86"/>
      <c r="P358" s="232">
        <f>O358*H358</f>
        <v>0</v>
      </c>
      <c r="Q358" s="232">
        <v>0</v>
      </c>
      <c r="R358" s="232">
        <f>Q358*H358</f>
        <v>0</v>
      </c>
      <c r="S358" s="232">
        <v>0</v>
      </c>
      <c r="T358" s="233">
        <f>S358*H358</f>
        <v>0</v>
      </c>
      <c r="AR358" s="234" t="s">
        <v>212</v>
      </c>
      <c r="AT358" s="234" t="s">
        <v>132</v>
      </c>
      <c r="AU358" s="234" t="s">
        <v>86</v>
      </c>
      <c r="AY358" s="17" t="s">
        <v>129</v>
      </c>
      <c r="BE358" s="235">
        <f>IF(N358="základní",J358,0)</f>
        <v>0</v>
      </c>
      <c r="BF358" s="235">
        <f>IF(N358="snížená",J358,0)</f>
        <v>0</v>
      </c>
      <c r="BG358" s="235">
        <f>IF(N358="zákl. přenesená",J358,0)</f>
        <v>0</v>
      </c>
      <c r="BH358" s="235">
        <f>IF(N358="sníž. přenesená",J358,0)</f>
        <v>0</v>
      </c>
      <c r="BI358" s="235">
        <f>IF(N358="nulová",J358,0)</f>
        <v>0</v>
      </c>
      <c r="BJ358" s="17" t="s">
        <v>84</v>
      </c>
      <c r="BK358" s="235">
        <f>ROUND(I358*H358,2)</f>
        <v>0</v>
      </c>
      <c r="BL358" s="17" t="s">
        <v>212</v>
      </c>
      <c r="BM358" s="234" t="s">
        <v>446</v>
      </c>
    </row>
    <row r="359" s="12" customFormat="1">
      <c r="B359" s="236"/>
      <c r="C359" s="237"/>
      <c r="D359" s="238" t="s">
        <v>139</v>
      </c>
      <c r="E359" s="239" t="s">
        <v>1</v>
      </c>
      <c r="F359" s="240" t="s">
        <v>447</v>
      </c>
      <c r="G359" s="237"/>
      <c r="H359" s="241">
        <v>479.24000000000001</v>
      </c>
      <c r="I359" s="242"/>
      <c r="J359" s="237"/>
      <c r="K359" s="237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139</v>
      </c>
      <c r="AU359" s="247" t="s">
        <v>86</v>
      </c>
      <c r="AV359" s="12" t="s">
        <v>86</v>
      </c>
      <c r="AW359" s="12" t="s">
        <v>32</v>
      </c>
      <c r="AX359" s="12" t="s">
        <v>76</v>
      </c>
      <c r="AY359" s="247" t="s">
        <v>129</v>
      </c>
    </row>
    <row r="360" s="12" customFormat="1">
      <c r="B360" s="236"/>
      <c r="C360" s="237"/>
      <c r="D360" s="238" t="s">
        <v>139</v>
      </c>
      <c r="E360" s="239" t="s">
        <v>1</v>
      </c>
      <c r="F360" s="240" t="s">
        <v>448</v>
      </c>
      <c r="G360" s="237"/>
      <c r="H360" s="241">
        <v>92.834999999999994</v>
      </c>
      <c r="I360" s="242"/>
      <c r="J360" s="237"/>
      <c r="K360" s="237"/>
      <c r="L360" s="243"/>
      <c r="M360" s="244"/>
      <c r="N360" s="245"/>
      <c r="O360" s="245"/>
      <c r="P360" s="245"/>
      <c r="Q360" s="245"/>
      <c r="R360" s="245"/>
      <c r="S360" s="245"/>
      <c r="T360" s="246"/>
      <c r="AT360" s="247" t="s">
        <v>139</v>
      </c>
      <c r="AU360" s="247" t="s">
        <v>86</v>
      </c>
      <c r="AV360" s="12" t="s">
        <v>86</v>
      </c>
      <c r="AW360" s="12" t="s">
        <v>32</v>
      </c>
      <c r="AX360" s="12" t="s">
        <v>76</v>
      </c>
      <c r="AY360" s="247" t="s">
        <v>129</v>
      </c>
    </row>
    <row r="361" s="12" customFormat="1">
      <c r="B361" s="236"/>
      <c r="C361" s="237"/>
      <c r="D361" s="238" t="s">
        <v>139</v>
      </c>
      <c r="E361" s="239" t="s">
        <v>1</v>
      </c>
      <c r="F361" s="240" t="s">
        <v>449</v>
      </c>
      <c r="G361" s="237"/>
      <c r="H361" s="241">
        <v>288.36000000000001</v>
      </c>
      <c r="I361" s="242"/>
      <c r="J361" s="237"/>
      <c r="K361" s="237"/>
      <c r="L361" s="243"/>
      <c r="M361" s="244"/>
      <c r="N361" s="245"/>
      <c r="O361" s="245"/>
      <c r="P361" s="245"/>
      <c r="Q361" s="245"/>
      <c r="R361" s="245"/>
      <c r="S361" s="245"/>
      <c r="T361" s="246"/>
      <c r="AT361" s="247" t="s">
        <v>139</v>
      </c>
      <c r="AU361" s="247" t="s">
        <v>86</v>
      </c>
      <c r="AV361" s="12" t="s">
        <v>86</v>
      </c>
      <c r="AW361" s="12" t="s">
        <v>32</v>
      </c>
      <c r="AX361" s="12" t="s">
        <v>76</v>
      </c>
      <c r="AY361" s="247" t="s">
        <v>129</v>
      </c>
    </row>
    <row r="362" s="13" customFormat="1">
      <c r="B362" s="248"/>
      <c r="C362" s="249"/>
      <c r="D362" s="238" t="s">
        <v>139</v>
      </c>
      <c r="E362" s="250" t="s">
        <v>1</v>
      </c>
      <c r="F362" s="251" t="s">
        <v>141</v>
      </c>
      <c r="G362" s="249"/>
      <c r="H362" s="252">
        <v>860.43500000000006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AT362" s="258" t="s">
        <v>139</v>
      </c>
      <c r="AU362" s="258" t="s">
        <v>86</v>
      </c>
      <c r="AV362" s="13" t="s">
        <v>137</v>
      </c>
      <c r="AW362" s="13" t="s">
        <v>32</v>
      </c>
      <c r="AX362" s="13" t="s">
        <v>84</v>
      </c>
      <c r="AY362" s="258" t="s">
        <v>129</v>
      </c>
    </row>
    <row r="363" s="1" customFormat="1" ht="16.5" customHeight="1">
      <c r="B363" s="38"/>
      <c r="C363" s="223" t="s">
        <v>450</v>
      </c>
      <c r="D363" s="223" t="s">
        <v>132</v>
      </c>
      <c r="E363" s="224" t="s">
        <v>451</v>
      </c>
      <c r="F363" s="225" t="s">
        <v>452</v>
      </c>
      <c r="G363" s="226" t="s">
        <v>135</v>
      </c>
      <c r="H363" s="227">
        <v>860.43499999999995</v>
      </c>
      <c r="I363" s="228"/>
      <c r="J363" s="229">
        <f>ROUND(I363*H363,2)</f>
        <v>0</v>
      </c>
      <c r="K363" s="225" t="s">
        <v>136</v>
      </c>
      <c r="L363" s="43"/>
      <c r="M363" s="230" t="s">
        <v>1</v>
      </c>
      <c r="N363" s="231" t="s">
        <v>41</v>
      </c>
      <c r="O363" s="86"/>
      <c r="P363" s="232">
        <f>O363*H363</f>
        <v>0</v>
      </c>
      <c r="Q363" s="232">
        <v>0.001</v>
      </c>
      <c r="R363" s="232">
        <f>Q363*H363</f>
        <v>0.86043499999999995</v>
      </c>
      <c r="S363" s="232">
        <v>0.00031</v>
      </c>
      <c r="T363" s="233">
        <f>S363*H363</f>
        <v>0.26673484999999997</v>
      </c>
      <c r="AR363" s="234" t="s">
        <v>212</v>
      </c>
      <c r="AT363" s="234" t="s">
        <v>132</v>
      </c>
      <c r="AU363" s="234" t="s">
        <v>86</v>
      </c>
      <c r="AY363" s="17" t="s">
        <v>129</v>
      </c>
      <c r="BE363" s="235">
        <f>IF(N363="základní",J363,0)</f>
        <v>0</v>
      </c>
      <c r="BF363" s="235">
        <f>IF(N363="snížená",J363,0)</f>
        <v>0</v>
      </c>
      <c r="BG363" s="235">
        <f>IF(N363="zákl. přenesená",J363,0)</f>
        <v>0</v>
      </c>
      <c r="BH363" s="235">
        <f>IF(N363="sníž. přenesená",J363,0)</f>
        <v>0</v>
      </c>
      <c r="BI363" s="235">
        <f>IF(N363="nulová",J363,0)</f>
        <v>0</v>
      </c>
      <c r="BJ363" s="17" t="s">
        <v>84</v>
      </c>
      <c r="BK363" s="235">
        <f>ROUND(I363*H363,2)</f>
        <v>0</v>
      </c>
      <c r="BL363" s="17" t="s">
        <v>212</v>
      </c>
      <c r="BM363" s="234" t="s">
        <v>453</v>
      </c>
    </row>
    <row r="364" s="1" customFormat="1" ht="24" customHeight="1">
      <c r="B364" s="38"/>
      <c r="C364" s="223" t="s">
        <v>454</v>
      </c>
      <c r="D364" s="223" t="s">
        <v>132</v>
      </c>
      <c r="E364" s="224" t="s">
        <v>455</v>
      </c>
      <c r="F364" s="225" t="s">
        <v>456</v>
      </c>
      <c r="G364" s="226" t="s">
        <v>135</v>
      </c>
      <c r="H364" s="227">
        <v>860.43499999999995</v>
      </c>
      <c r="I364" s="228"/>
      <c r="J364" s="229">
        <f>ROUND(I364*H364,2)</f>
        <v>0</v>
      </c>
      <c r="K364" s="225" t="s">
        <v>136</v>
      </c>
      <c r="L364" s="43"/>
      <c r="M364" s="230" t="s">
        <v>1</v>
      </c>
      <c r="N364" s="231" t="s">
        <v>41</v>
      </c>
      <c r="O364" s="86"/>
      <c r="P364" s="232">
        <f>O364*H364</f>
        <v>0</v>
      </c>
      <c r="Q364" s="232">
        <v>0.00020000000000000001</v>
      </c>
      <c r="R364" s="232">
        <f>Q364*H364</f>
        <v>0.17208699999999999</v>
      </c>
      <c r="S364" s="232">
        <v>0</v>
      </c>
      <c r="T364" s="233">
        <f>S364*H364</f>
        <v>0</v>
      </c>
      <c r="AR364" s="234" t="s">
        <v>212</v>
      </c>
      <c r="AT364" s="234" t="s">
        <v>132</v>
      </c>
      <c r="AU364" s="234" t="s">
        <v>86</v>
      </c>
      <c r="AY364" s="17" t="s">
        <v>129</v>
      </c>
      <c r="BE364" s="235">
        <f>IF(N364="základní",J364,0)</f>
        <v>0</v>
      </c>
      <c r="BF364" s="235">
        <f>IF(N364="snížená",J364,0)</f>
        <v>0</v>
      </c>
      <c r="BG364" s="235">
        <f>IF(N364="zákl. přenesená",J364,0)</f>
        <v>0</v>
      </c>
      <c r="BH364" s="235">
        <f>IF(N364="sníž. přenesená",J364,0)</f>
        <v>0</v>
      </c>
      <c r="BI364" s="235">
        <f>IF(N364="nulová",J364,0)</f>
        <v>0</v>
      </c>
      <c r="BJ364" s="17" t="s">
        <v>84</v>
      </c>
      <c r="BK364" s="235">
        <f>ROUND(I364*H364,2)</f>
        <v>0</v>
      </c>
      <c r="BL364" s="17" t="s">
        <v>212</v>
      </c>
      <c r="BM364" s="234" t="s">
        <v>457</v>
      </c>
    </row>
    <row r="365" s="12" customFormat="1">
      <c r="B365" s="236"/>
      <c r="C365" s="237"/>
      <c r="D365" s="238" t="s">
        <v>139</v>
      </c>
      <c r="E365" s="239" t="s">
        <v>1</v>
      </c>
      <c r="F365" s="240" t="s">
        <v>447</v>
      </c>
      <c r="G365" s="237"/>
      <c r="H365" s="241">
        <v>479.24000000000001</v>
      </c>
      <c r="I365" s="242"/>
      <c r="J365" s="237"/>
      <c r="K365" s="237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139</v>
      </c>
      <c r="AU365" s="247" t="s">
        <v>86</v>
      </c>
      <c r="AV365" s="12" t="s">
        <v>86</v>
      </c>
      <c r="AW365" s="12" t="s">
        <v>32</v>
      </c>
      <c r="AX365" s="12" t="s">
        <v>76</v>
      </c>
      <c r="AY365" s="247" t="s">
        <v>129</v>
      </c>
    </row>
    <row r="366" s="12" customFormat="1">
      <c r="B366" s="236"/>
      <c r="C366" s="237"/>
      <c r="D366" s="238" t="s">
        <v>139</v>
      </c>
      <c r="E366" s="239" t="s">
        <v>1</v>
      </c>
      <c r="F366" s="240" t="s">
        <v>448</v>
      </c>
      <c r="G366" s="237"/>
      <c r="H366" s="241">
        <v>92.834999999999994</v>
      </c>
      <c r="I366" s="242"/>
      <c r="J366" s="237"/>
      <c r="K366" s="237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139</v>
      </c>
      <c r="AU366" s="247" t="s">
        <v>86</v>
      </c>
      <c r="AV366" s="12" t="s">
        <v>86</v>
      </c>
      <c r="AW366" s="12" t="s">
        <v>32</v>
      </c>
      <c r="AX366" s="12" t="s">
        <v>76</v>
      </c>
      <c r="AY366" s="247" t="s">
        <v>129</v>
      </c>
    </row>
    <row r="367" s="12" customFormat="1">
      <c r="B367" s="236"/>
      <c r="C367" s="237"/>
      <c r="D367" s="238" t="s">
        <v>139</v>
      </c>
      <c r="E367" s="239" t="s">
        <v>1</v>
      </c>
      <c r="F367" s="240" t="s">
        <v>449</v>
      </c>
      <c r="G367" s="237"/>
      <c r="H367" s="241">
        <v>288.36000000000001</v>
      </c>
      <c r="I367" s="242"/>
      <c r="J367" s="237"/>
      <c r="K367" s="237"/>
      <c r="L367" s="243"/>
      <c r="M367" s="244"/>
      <c r="N367" s="245"/>
      <c r="O367" s="245"/>
      <c r="P367" s="245"/>
      <c r="Q367" s="245"/>
      <c r="R367" s="245"/>
      <c r="S367" s="245"/>
      <c r="T367" s="246"/>
      <c r="AT367" s="247" t="s">
        <v>139</v>
      </c>
      <c r="AU367" s="247" t="s">
        <v>86</v>
      </c>
      <c r="AV367" s="12" t="s">
        <v>86</v>
      </c>
      <c r="AW367" s="12" t="s">
        <v>32</v>
      </c>
      <c r="AX367" s="12" t="s">
        <v>76</v>
      </c>
      <c r="AY367" s="247" t="s">
        <v>129</v>
      </c>
    </row>
    <row r="368" s="13" customFormat="1">
      <c r="B368" s="248"/>
      <c r="C368" s="249"/>
      <c r="D368" s="238" t="s">
        <v>139</v>
      </c>
      <c r="E368" s="250" t="s">
        <v>1</v>
      </c>
      <c r="F368" s="251" t="s">
        <v>141</v>
      </c>
      <c r="G368" s="249"/>
      <c r="H368" s="252">
        <v>860.43500000000006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AT368" s="258" t="s">
        <v>139</v>
      </c>
      <c r="AU368" s="258" t="s">
        <v>86</v>
      </c>
      <c r="AV368" s="13" t="s">
        <v>137</v>
      </c>
      <c r="AW368" s="13" t="s">
        <v>32</v>
      </c>
      <c r="AX368" s="13" t="s">
        <v>84</v>
      </c>
      <c r="AY368" s="258" t="s">
        <v>129</v>
      </c>
    </row>
    <row r="369" s="1" customFormat="1" ht="24" customHeight="1">
      <c r="B369" s="38"/>
      <c r="C369" s="223" t="s">
        <v>458</v>
      </c>
      <c r="D369" s="223" t="s">
        <v>132</v>
      </c>
      <c r="E369" s="224" t="s">
        <v>459</v>
      </c>
      <c r="F369" s="225" t="s">
        <v>460</v>
      </c>
      <c r="G369" s="226" t="s">
        <v>135</v>
      </c>
      <c r="H369" s="227">
        <v>860.43499999999995</v>
      </c>
      <c r="I369" s="228"/>
      <c r="J369" s="229">
        <f>ROUND(I369*H369,2)</f>
        <v>0</v>
      </c>
      <c r="K369" s="225" t="s">
        <v>136</v>
      </c>
      <c r="L369" s="43"/>
      <c r="M369" s="292" t="s">
        <v>1</v>
      </c>
      <c r="N369" s="293" t="s">
        <v>41</v>
      </c>
      <c r="O369" s="294"/>
      <c r="P369" s="295">
        <f>O369*H369</f>
        <v>0</v>
      </c>
      <c r="Q369" s="295">
        <v>0.00025999999999999998</v>
      </c>
      <c r="R369" s="295">
        <f>Q369*H369</f>
        <v>0.22371309999999997</v>
      </c>
      <c r="S369" s="295">
        <v>0</v>
      </c>
      <c r="T369" s="296">
        <f>S369*H369</f>
        <v>0</v>
      </c>
      <c r="AR369" s="234" t="s">
        <v>212</v>
      </c>
      <c r="AT369" s="234" t="s">
        <v>132</v>
      </c>
      <c r="AU369" s="234" t="s">
        <v>86</v>
      </c>
      <c r="AY369" s="17" t="s">
        <v>129</v>
      </c>
      <c r="BE369" s="235">
        <f>IF(N369="základní",J369,0)</f>
        <v>0</v>
      </c>
      <c r="BF369" s="235">
        <f>IF(N369="snížená",J369,0)</f>
        <v>0</v>
      </c>
      <c r="BG369" s="235">
        <f>IF(N369="zákl. přenesená",J369,0)</f>
        <v>0</v>
      </c>
      <c r="BH369" s="235">
        <f>IF(N369="sníž. přenesená",J369,0)</f>
        <v>0</v>
      </c>
      <c r="BI369" s="235">
        <f>IF(N369="nulová",J369,0)</f>
        <v>0</v>
      </c>
      <c r="BJ369" s="17" t="s">
        <v>84</v>
      </c>
      <c r="BK369" s="235">
        <f>ROUND(I369*H369,2)</f>
        <v>0</v>
      </c>
      <c r="BL369" s="17" t="s">
        <v>212</v>
      </c>
      <c r="BM369" s="234" t="s">
        <v>461</v>
      </c>
    </row>
    <row r="370" s="1" customFormat="1" ht="6.96" customHeight="1">
      <c r="B370" s="61"/>
      <c r="C370" s="62"/>
      <c r="D370" s="62"/>
      <c r="E370" s="62"/>
      <c r="F370" s="62"/>
      <c r="G370" s="62"/>
      <c r="H370" s="62"/>
      <c r="I370" s="173"/>
      <c r="J370" s="62"/>
      <c r="K370" s="62"/>
      <c r="L370" s="43"/>
    </row>
  </sheetData>
  <sheetProtection sheet="1" autoFilter="0" formatColumns="0" formatRows="0" objects="1" scenarios="1" spinCount="100000" saltValue="Y3nd1/zdtDZGKN4sWxHBifUNlMxYZVC3vYO/A3TMLKqmNVFbePe0emaDX5y6iMZ2+pZTYvRJXaBJXkiOY+PAFA==" hashValue="rWGsaeOd7r5CLL93F5sbt5F9AWmzsLknwQYusO8TIcpBth/KDadaxpm0yrBk0fGYw3HelxPMZEqJxy+oa5zClg==" algorithmName="SHA-512" password="CC35"/>
  <autoFilter ref="C128:K36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89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86</v>
      </c>
    </row>
    <row r="4" ht="24.96" customHeight="1">
      <c r="B4" s="20"/>
      <c r="D4" s="135" t="s">
        <v>93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Odstranění vzniku vlhkostních map u střešních oken a zatékání do spojovacách chodeb</v>
      </c>
      <c r="F7" s="137"/>
      <c r="G7" s="137"/>
      <c r="H7" s="137"/>
      <c r="L7" s="20"/>
    </row>
    <row r="8" s="1" customFormat="1" ht="12" customHeight="1">
      <c r="B8" s="43"/>
      <c r="D8" s="137" t="s">
        <v>94</v>
      </c>
      <c r="I8" s="139"/>
      <c r="L8" s="43"/>
    </row>
    <row r="9" s="1" customFormat="1" ht="36.96" customHeight="1">
      <c r="B9" s="43"/>
      <c r="E9" s="140" t="s">
        <v>462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9. 7. 2019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">
        <v>1</v>
      </c>
      <c r="L14" s="43"/>
    </row>
    <row r="15" s="1" customFormat="1" ht="18" customHeight="1">
      <c r="B15" s="43"/>
      <c r="E15" s="141" t="s">
        <v>26</v>
      </c>
      <c r="I15" s="142" t="s">
        <v>27</v>
      </c>
      <c r="J15" s="141" t="s">
        <v>1</v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33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34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25.44" customHeight="1">
      <c r="B30" s="43"/>
      <c r="D30" s="148" t="s">
        <v>36</v>
      </c>
      <c r="I30" s="139"/>
      <c r="J30" s="149">
        <f>ROUND(J124,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7"/>
      <c r="J31" s="78"/>
      <c r="K31" s="78"/>
      <c r="L31" s="43"/>
    </row>
    <row r="32" s="1" customFormat="1" ht="14.4" customHeight="1">
      <c r="B32" s="43"/>
      <c r="F32" s="150" t="s">
        <v>38</v>
      </c>
      <c r="I32" s="151" t="s">
        <v>37</v>
      </c>
      <c r="J32" s="150" t="s">
        <v>39</v>
      </c>
      <c r="L32" s="43"/>
    </row>
    <row r="33" s="1" customFormat="1" ht="14.4" customHeight="1">
      <c r="B33" s="43"/>
      <c r="D33" s="152" t="s">
        <v>40</v>
      </c>
      <c r="E33" s="137" t="s">
        <v>41</v>
      </c>
      <c r="F33" s="153">
        <f>ROUND((SUM(BE124:BE163)),  2)</f>
        <v>0</v>
      </c>
      <c r="I33" s="154">
        <v>0.20999999999999999</v>
      </c>
      <c r="J33" s="153">
        <f>ROUND(((SUM(BE124:BE163))*I33),  2)</f>
        <v>0</v>
      </c>
      <c r="L33" s="43"/>
    </row>
    <row r="34" s="1" customFormat="1" ht="14.4" customHeight="1">
      <c r="B34" s="43"/>
      <c r="E34" s="137" t="s">
        <v>42</v>
      </c>
      <c r="F34" s="153">
        <f>ROUND((SUM(BF124:BF163)),  2)</f>
        <v>0</v>
      </c>
      <c r="I34" s="154">
        <v>0.14999999999999999</v>
      </c>
      <c r="J34" s="153">
        <f>ROUND(((SUM(BF124:BF163))*I34),  2)</f>
        <v>0</v>
      </c>
      <c r="L34" s="43"/>
    </row>
    <row r="35" hidden="1" s="1" customFormat="1" ht="14.4" customHeight="1">
      <c r="B35" s="43"/>
      <c r="E35" s="137" t="s">
        <v>43</v>
      </c>
      <c r="F35" s="153">
        <f>ROUND((SUM(BG124:BG163)),  2)</f>
        <v>0</v>
      </c>
      <c r="I35" s="154">
        <v>0.20999999999999999</v>
      </c>
      <c r="J35" s="153">
        <f>0</f>
        <v>0</v>
      </c>
      <c r="L35" s="43"/>
    </row>
    <row r="36" hidden="1" s="1" customFormat="1" ht="14.4" customHeight="1">
      <c r="B36" s="43"/>
      <c r="E36" s="137" t="s">
        <v>44</v>
      </c>
      <c r="F36" s="153">
        <f>ROUND((SUM(BH124:BH163)),  2)</f>
        <v>0</v>
      </c>
      <c r="I36" s="154">
        <v>0.14999999999999999</v>
      </c>
      <c r="J36" s="153">
        <f>0</f>
        <v>0</v>
      </c>
      <c r="L36" s="43"/>
    </row>
    <row r="37" hidden="1" s="1" customFormat="1" ht="14.4" customHeight="1">
      <c r="B37" s="43"/>
      <c r="E37" s="137" t="s">
        <v>45</v>
      </c>
      <c r="F37" s="153">
        <f>ROUND((SUM(BI124:BI163)),  2)</f>
        <v>0</v>
      </c>
      <c r="I37" s="154">
        <v>0</v>
      </c>
      <c r="J37" s="153">
        <f>0</f>
        <v>0</v>
      </c>
      <c r="L37" s="43"/>
    </row>
    <row r="38" s="1" customFormat="1" ht="6.96" customHeight="1">
      <c r="B38" s="43"/>
      <c r="I38" s="139"/>
      <c r="L38" s="43"/>
    </row>
    <row r="39" s="1" customFormat="1" ht="25.44" customHeight="1"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43"/>
    </row>
    <row r="40" s="1" customFormat="1" ht="14.4" customHeight="1">
      <c r="B40" s="43"/>
      <c r="I40" s="13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3" t="s">
        <v>49</v>
      </c>
      <c r="E50" s="164"/>
      <c r="F50" s="164"/>
      <c r="G50" s="163" t="s">
        <v>50</v>
      </c>
      <c r="H50" s="164"/>
      <c r="I50" s="165"/>
      <c r="J50" s="164"/>
      <c r="K50" s="16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6" t="s">
        <v>51</v>
      </c>
      <c r="E61" s="167"/>
      <c r="F61" s="168" t="s">
        <v>52</v>
      </c>
      <c r="G61" s="166" t="s">
        <v>51</v>
      </c>
      <c r="H61" s="167"/>
      <c r="I61" s="169"/>
      <c r="J61" s="170" t="s">
        <v>52</v>
      </c>
      <c r="K61" s="16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3" t="s">
        <v>53</v>
      </c>
      <c r="E65" s="164"/>
      <c r="F65" s="164"/>
      <c r="G65" s="163" t="s">
        <v>54</v>
      </c>
      <c r="H65" s="164"/>
      <c r="I65" s="165"/>
      <c r="J65" s="164"/>
      <c r="K65" s="16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6" t="s">
        <v>51</v>
      </c>
      <c r="E76" s="167"/>
      <c r="F76" s="168" t="s">
        <v>52</v>
      </c>
      <c r="G76" s="166" t="s">
        <v>51</v>
      </c>
      <c r="H76" s="167"/>
      <c r="I76" s="169"/>
      <c r="J76" s="170" t="s">
        <v>52</v>
      </c>
      <c r="K76" s="167"/>
      <c r="L76" s="43"/>
    </row>
    <row r="77" s="1" customFormat="1" ht="14.4" customHeight="1">
      <c r="B77" s="171"/>
      <c r="C77" s="172"/>
      <c r="D77" s="172"/>
      <c r="E77" s="172"/>
      <c r="F77" s="172"/>
      <c r="G77" s="172"/>
      <c r="H77" s="172"/>
      <c r="I77" s="173"/>
      <c r="J77" s="172"/>
      <c r="K77" s="172"/>
      <c r="L77" s="43"/>
    </row>
    <row r="81" s="1" customFormat="1" ht="6.96" customHeight="1">
      <c r="B81" s="174"/>
      <c r="C81" s="175"/>
      <c r="D81" s="175"/>
      <c r="E81" s="175"/>
      <c r="F81" s="175"/>
      <c r="G81" s="175"/>
      <c r="H81" s="175"/>
      <c r="I81" s="176"/>
      <c r="J81" s="175"/>
      <c r="K81" s="175"/>
      <c r="L81" s="43"/>
    </row>
    <row r="82" s="1" customFormat="1" ht="24.96" customHeight="1">
      <c r="B82" s="38"/>
      <c r="C82" s="23" t="s">
        <v>96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7" t="str">
        <f>E7</f>
        <v>Odstranění vzniku vlhkostních map u střešních oken a zatékání do spojovacách chodeb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94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02 - Odstranění zatékání do spojovacích chodeb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objekt p.č. st. 1902/1</v>
      </c>
      <c r="G89" s="39"/>
      <c r="H89" s="39"/>
      <c r="I89" s="142" t="s">
        <v>22</v>
      </c>
      <c r="J89" s="74" t="str">
        <f>IF(J12="","",J12)</f>
        <v>9. 7. 2019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>KHK Pivovarské náměstí 1245/2 Hradec Králové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33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78" t="s">
        <v>97</v>
      </c>
      <c r="D94" s="179"/>
      <c r="E94" s="179"/>
      <c r="F94" s="179"/>
      <c r="G94" s="179"/>
      <c r="H94" s="179"/>
      <c r="I94" s="180"/>
      <c r="J94" s="181" t="s">
        <v>98</v>
      </c>
      <c r="K94" s="17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2" t="s">
        <v>99</v>
      </c>
      <c r="D96" s="39"/>
      <c r="E96" s="39"/>
      <c r="F96" s="39"/>
      <c r="G96" s="39"/>
      <c r="H96" s="39"/>
      <c r="I96" s="139"/>
      <c r="J96" s="105">
        <f>J124</f>
        <v>0</v>
      </c>
      <c r="K96" s="39"/>
      <c r="L96" s="43"/>
      <c r="AU96" s="17" t="s">
        <v>100</v>
      </c>
    </row>
    <row r="97" s="8" customFormat="1" ht="24.96" customHeight="1">
      <c r="B97" s="183"/>
      <c r="C97" s="184"/>
      <c r="D97" s="185" t="s">
        <v>101</v>
      </c>
      <c r="E97" s="186"/>
      <c r="F97" s="186"/>
      <c r="G97" s="186"/>
      <c r="H97" s="186"/>
      <c r="I97" s="187"/>
      <c r="J97" s="188">
        <f>J125</f>
        <v>0</v>
      </c>
      <c r="K97" s="184"/>
      <c r="L97" s="189"/>
    </row>
    <row r="98" s="9" customFormat="1" ht="19.92" customHeight="1">
      <c r="B98" s="190"/>
      <c r="C98" s="191"/>
      <c r="D98" s="192" t="s">
        <v>102</v>
      </c>
      <c r="E98" s="193"/>
      <c r="F98" s="193"/>
      <c r="G98" s="193"/>
      <c r="H98" s="193"/>
      <c r="I98" s="194"/>
      <c r="J98" s="195">
        <f>J126</f>
        <v>0</v>
      </c>
      <c r="K98" s="191"/>
      <c r="L98" s="196"/>
    </row>
    <row r="99" s="9" customFormat="1" ht="19.92" customHeight="1">
      <c r="B99" s="190"/>
      <c r="C99" s="191"/>
      <c r="D99" s="192" t="s">
        <v>103</v>
      </c>
      <c r="E99" s="193"/>
      <c r="F99" s="193"/>
      <c r="G99" s="193"/>
      <c r="H99" s="193"/>
      <c r="I99" s="194"/>
      <c r="J99" s="195">
        <f>J134</f>
        <v>0</v>
      </c>
      <c r="K99" s="191"/>
      <c r="L99" s="196"/>
    </row>
    <row r="100" s="9" customFormat="1" ht="19.92" customHeight="1">
      <c r="B100" s="190"/>
      <c r="C100" s="191"/>
      <c r="D100" s="192" t="s">
        <v>104</v>
      </c>
      <c r="E100" s="193"/>
      <c r="F100" s="193"/>
      <c r="G100" s="193"/>
      <c r="H100" s="193"/>
      <c r="I100" s="194"/>
      <c r="J100" s="195">
        <f>J141</f>
        <v>0</v>
      </c>
      <c r="K100" s="191"/>
      <c r="L100" s="196"/>
    </row>
    <row r="101" s="9" customFormat="1" ht="19.92" customHeight="1">
      <c r="B101" s="190"/>
      <c r="C101" s="191"/>
      <c r="D101" s="192" t="s">
        <v>105</v>
      </c>
      <c r="E101" s="193"/>
      <c r="F101" s="193"/>
      <c r="G101" s="193"/>
      <c r="H101" s="193"/>
      <c r="I101" s="194"/>
      <c r="J101" s="195">
        <f>J147</f>
        <v>0</v>
      </c>
      <c r="K101" s="191"/>
      <c r="L101" s="196"/>
    </row>
    <row r="102" s="8" customFormat="1" ht="24.96" customHeight="1">
      <c r="B102" s="183"/>
      <c r="C102" s="184"/>
      <c r="D102" s="185" t="s">
        <v>106</v>
      </c>
      <c r="E102" s="186"/>
      <c r="F102" s="186"/>
      <c r="G102" s="186"/>
      <c r="H102" s="186"/>
      <c r="I102" s="187"/>
      <c r="J102" s="188">
        <f>J150</f>
        <v>0</v>
      </c>
      <c r="K102" s="184"/>
      <c r="L102" s="189"/>
    </row>
    <row r="103" s="9" customFormat="1" ht="19.92" customHeight="1">
      <c r="B103" s="190"/>
      <c r="C103" s="191"/>
      <c r="D103" s="192" t="s">
        <v>110</v>
      </c>
      <c r="E103" s="193"/>
      <c r="F103" s="193"/>
      <c r="G103" s="193"/>
      <c r="H103" s="193"/>
      <c r="I103" s="194"/>
      <c r="J103" s="195">
        <f>J151</f>
        <v>0</v>
      </c>
      <c r="K103" s="191"/>
      <c r="L103" s="196"/>
    </row>
    <row r="104" s="9" customFormat="1" ht="19.92" customHeight="1">
      <c r="B104" s="190"/>
      <c r="C104" s="191"/>
      <c r="D104" s="192" t="s">
        <v>463</v>
      </c>
      <c r="E104" s="193"/>
      <c r="F104" s="193"/>
      <c r="G104" s="193"/>
      <c r="H104" s="193"/>
      <c r="I104" s="194"/>
      <c r="J104" s="195">
        <f>J157</f>
        <v>0</v>
      </c>
      <c r="K104" s="191"/>
      <c r="L104" s="196"/>
    </row>
    <row r="105" s="1" customFormat="1" ht="21.84" customHeight="1">
      <c r="B105" s="38"/>
      <c r="C105" s="39"/>
      <c r="D105" s="39"/>
      <c r="E105" s="39"/>
      <c r="F105" s="39"/>
      <c r="G105" s="39"/>
      <c r="H105" s="39"/>
      <c r="I105" s="139"/>
      <c r="J105" s="39"/>
      <c r="K105" s="39"/>
      <c r="L105" s="43"/>
    </row>
    <row r="106" s="1" customFormat="1" ht="6.96" customHeight="1">
      <c r="B106" s="61"/>
      <c r="C106" s="62"/>
      <c r="D106" s="62"/>
      <c r="E106" s="62"/>
      <c r="F106" s="62"/>
      <c r="G106" s="62"/>
      <c r="H106" s="62"/>
      <c r="I106" s="173"/>
      <c r="J106" s="62"/>
      <c r="K106" s="62"/>
      <c r="L106" s="43"/>
    </row>
    <row r="110" s="1" customFormat="1" ht="6.96" customHeight="1">
      <c r="B110" s="63"/>
      <c r="C110" s="64"/>
      <c r="D110" s="64"/>
      <c r="E110" s="64"/>
      <c r="F110" s="64"/>
      <c r="G110" s="64"/>
      <c r="H110" s="64"/>
      <c r="I110" s="176"/>
      <c r="J110" s="64"/>
      <c r="K110" s="64"/>
      <c r="L110" s="43"/>
    </row>
    <row r="111" s="1" customFormat="1" ht="24.96" customHeight="1">
      <c r="B111" s="38"/>
      <c r="C111" s="23" t="s">
        <v>114</v>
      </c>
      <c r="D111" s="39"/>
      <c r="E111" s="39"/>
      <c r="F111" s="39"/>
      <c r="G111" s="39"/>
      <c r="H111" s="39"/>
      <c r="I111" s="139"/>
      <c r="J111" s="39"/>
      <c r="K111" s="39"/>
      <c r="L111" s="43"/>
    </row>
    <row r="112" s="1" customFormat="1" ht="6.96" customHeight="1">
      <c r="B112" s="38"/>
      <c r="C112" s="39"/>
      <c r="D112" s="39"/>
      <c r="E112" s="39"/>
      <c r="F112" s="39"/>
      <c r="G112" s="39"/>
      <c r="H112" s="39"/>
      <c r="I112" s="139"/>
      <c r="J112" s="39"/>
      <c r="K112" s="39"/>
      <c r="L112" s="43"/>
    </row>
    <row r="113" s="1" customFormat="1" ht="12" customHeight="1">
      <c r="B113" s="38"/>
      <c r="C113" s="32" t="s">
        <v>16</v>
      </c>
      <c r="D113" s="39"/>
      <c r="E113" s="39"/>
      <c r="F113" s="39"/>
      <c r="G113" s="39"/>
      <c r="H113" s="39"/>
      <c r="I113" s="139"/>
      <c r="J113" s="39"/>
      <c r="K113" s="39"/>
      <c r="L113" s="43"/>
    </row>
    <row r="114" s="1" customFormat="1" ht="16.5" customHeight="1">
      <c r="B114" s="38"/>
      <c r="C114" s="39"/>
      <c r="D114" s="39"/>
      <c r="E114" s="177" t="str">
        <f>E7</f>
        <v>Odstranění vzniku vlhkostních map u střešních oken a zatékání do spojovacách chodeb</v>
      </c>
      <c r="F114" s="32"/>
      <c r="G114" s="32"/>
      <c r="H114" s="32"/>
      <c r="I114" s="139"/>
      <c r="J114" s="39"/>
      <c r="K114" s="39"/>
      <c r="L114" s="43"/>
    </row>
    <row r="115" s="1" customFormat="1" ht="12" customHeight="1">
      <c r="B115" s="38"/>
      <c r="C115" s="32" t="s">
        <v>94</v>
      </c>
      <c r="D115" s="39"/>
      <c r="E115" s="39"/>
      <c r="F115" s="39"/>
      <c r="G115" s="39"/>
      <c r="H115" s="39"/>
      <c r="I115" s="139"/>
      <c r="J115" s="39"/>
      <c r="K115" s="39"/>
      <c r="L115" s="43"/>
    </row>
    <row r="116" s="1" customFormat="1" ht="16.5" customHeight="1">
      <c r="B116" s="38"/>
      <c r="C116" s="39"/>
      <c r="D116" s="39"/>
      <c r="E116" s="71" t="str">
        <f>E9</f>
        <v>02 - Odstranění zatékání do spojovacích chodeb</v>
      </c>
      <c r="F116" s="39"/>
      <c r="G116" s="39"/>
      <c r="H116" s="39"/>
      <c r="I116" s="139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2" customHeight="1">
      <c r="B118" s="38"/>
      <c r="C118" s="32" t="s">
        <v>20</v>
      </c>
      <c r="D118" s="39"/>
      <c r="E118" s="39"/>
      <c r="F118" s="27" t="str">
        <f>F12</f>
        <v>objekt p.č. st. 1902/1</v>
      </c>
      <c r="G118" s="39"/>
      <c r="H118" s="39"/>
      <c r="I118" s="142" t="s">
        <v>22</v>
      </c>
      <c r="J118" s="74" t="str">
        <f>IF(J12="","",J12)</f>
        <v>9. 7. 2019</v>
      </c>
      <c r="K118" s="39"/>
      <c r="L118" s="43"/>
    </row>
    <row r="119" s="1" customFormat="1" ht="6.96" customHeight="1">
      <c r="B119" s="38"/>
      <c r="C119" s="39"/>
      <c r="D119" s="39"/>
      <c r="E119" s="39"/>
      <c r="F119" s="39"/>
      <c r="G119" s="39"/>
      <c r="H119" s="39"/>
      <c r="I119" s="139"/>
      <c r="J119" s="39"/>
      <c r="K119" s="39"/>
      <c r="L119" s="43"/>
    </row>
    <row r="120" s="1" customFormat="1" ht="15.15" customHeight="1">
      <c r="B120" s="38"/>
      <c r="C120" s="32" t="s">
        <v>24</v>
      </c>
      <c r="D120" s="39"/>
      <c r="E120" s="39"/>
      <c r="F120" s="27" t="str">
        <f>E15</f>
        <v>KHK Pivovarské náměstí 1245/2 Hradec Králové</v>
      </c>
      <c r="G120" s="39"/>
      <c r="H120" s="39"/>
      <c r="I120" s="142" t="s">
        <v>30</v>
      </c>
      <c r="J120" s="36" t="str">
        <f>E21</f>
        <v xml:space="preserve"> </v>
      </c>
      <c r="K120" s="39"/>
      <c r="L120" s="43"/>
    </row>
    <row r="121" s="1" customFormat="1" ht="15.15" customHeight="1">
      <c r="B121" s="38"/>
      <c r="C121" s="32" t="s">
        <v>28</v>
      </c>
      <c r="D121" s="39"/>
      <c r="E121" s="39"/>
      <c r="F121" s="27" t="str">
        <f>IF(E18="","",E18)</f>
        <v>Vyplň údaj</v>
      </c>
      <c r="G121" s="39"/>
      <c r="H121" s="39"/>
      <c r="I121" s="142" t="s">
        <v>33</v>
      </c>
      <c r="J121" s="36" t="str">
        <f>E24</f>
        <v xml:space="preserve"> </v>
      </c>
      <c r="K121" s="39"/>
      <c r="L121" s="43"/>
    </row>
    <row r="122" s="1" customFormat="1" ht="10.32" customHeight="1">
      <c r="B122" s="38"/>
      <c r="C122" s="39"/>
      <c r="D122" s="39"/>
      <c r="E122" s="39"/>
      <c r="F122" s="39"/>
      <c r="G122" s="39"/>
      <c r="H122" s="39"/>
      <c r="I122" s="139"/>
      <c r="J122" s="39"/>
      <c r="K122" s="39"/>
      <c r="L122" s="43"/>
    </row>
    <row r="123" s="10" customFormat="1" ht="29.28" customHeight="1">
      <c r="B123" s="197"/>
      <c r="C123" s="198" t="s">
        <v>115</v>
      </c>
      <c r="D123" s="199" t="s">
        <v>61</v>
      </c>
      <c r="E123" s="199" t="s">
        <v>57</v>
      </c>
      <c r="F123" s="199" t="s">
        <v>58</v>
      </c>
      <c r="G123" s="199" t="s">
        <v>116</v>
      </c>
      <c r="H123" s="199" t="s">
        <v>117</v>
      </c>
      <c r="I123" s="200" t="s">
        <v>118</v>
      </c>
      <c r="J123" s="199" t="s">
        <v>98</v>
      </c>
      <c r="K123" s="201" t="s">
        <v>119</v>
      </c>
      <c r="L123" s="202"/>
      <c r="M123" s="95" t="s">
        <v>1</v>
      </c>
      <c r="N123" s="96" t="s">
        <v>40</v>
      </c>
      <c r="O123" s="96" t="s">
        <v>120</v>
      </c>
      <c r="P123" s="96" t="s">
        <v>121</v>
      </c>
      <c r="Q123" s="96" t="s">
        <v>122</v>
      </c>
      <c r="R123" s="96" t="s">
        <v>123</v>
      </c>
      <c r="S123" s="96" t="s">
        <v>124</v>
      </c>
      <c r="T123" s="97" t="s">
        <v>125</v>
      </c>
    </row>
    <row r="124" s="1" customFormat="1" ht="22.8" customHeight="1">
      <c r="B124" s="38"/>
      <c r="C124" s="102" t="s">
        <v>126</v>
      </c>
      <c r="D124" s="39"/>
      <c r="E124" s="39"/>
      <c r="F124" s="39"/>
      <c r="G124" s="39"/>
      <c r="H124" s="39"/>
      <c r="I124" s="139"/>
      <c r="J124" s="203">
        <f>BK124</f>
        <v>0</v>
      </c>
      <c r="K124" s="39"/>
      <c r="L124" s="43"/>
      <c r="M124" s="98"/>
      <c r="N124" s="99"/>
      <c r="O124" s="99"/>
      <c r="P124" s="204">
        <f>P125+P150</f>
        <v>0</v>
      </c>
      <c r="Q124" s="99"/>
      <c r="R124" s="204">
        <f>R125+R150</f>
        <v>0.30538374999999995</v>
      </c>
      <c r="S124" s="99"/>
      <c r="T124" s="205">
        <f>T125+T150</f>
        <v>1.56037</v>
      </c>
      <c r="AT124" s="17" t="s">
        <v>75</v>
      </c>
      <c r="AU124" s="17" t="s">
        <v>100</v>
      </c>
      <c r="BK124" s="206">
        <f>BK125+BK150</f>
        <v>0</v>
      </c>
    </row>
    <row r="125" s="11" customFormat="1" ht="25.92" customHeight="1">
      <c r="B125" s="207"/>
      <c r="C125" s="208"/>
      <c r="D125" s="209" t="s">
        <v>75</v>
      </c>
      <c r="E125" s="210" t="s">
        <v>127</v>
      </c>
      <c r="F125" s="210" t="s">
        <v>128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f>P126+P134+P141+P147</f>
        <v>0</v>
      </c>
      <c r="Q125" s="215"/>
      <c r="R125" s="216">
        <f>R126+R134+R141+R147</f>
        <v>0.02218125</v>
      </c>
      <c r="S125" s="215"/>
      <c r="T125" s="217">
        <f>T126+T134+T141+T147</f>
        <v>0.11375</v>
      </c>
      <c r="AR125" s="218" t="s">
        <v>84</v>
      </c>
      <c r="AT125" s="219" t="s">
        <v>75</v>
      </c>
      <c r="AU125" s="219" t="s">
        <v>76</v>
      </c>
      <c r="AY125" s="218" t="s">
        <v>129</v>
      </c>
      <c r="BK125" s="220">
        <f>BK126+BK134+BK141+BK147</f>
        <v>0</v>
      </c>
    </row>
    <row r="126" s="11" customFormat="1" ht="22.8" customHeight="1">
      <c r="B126" s="207"/>
      <c r="C126" s="208"/>
      <c r="D126" s="209" t="s">
        <v>75</v>
      </c>
      <c r="E126" s="221" t="s">
        <v>130</v>
      </c>
      <c r="F126" s="221" t="s">
        <v>131</v>
      </c>
      <c r="G126" s="208"/>
      <c r="H126" s="208"/>
      <c r="I126" s="211"/>
      <c r="J126" s="222">
        <f>BK126</f>
        <v>0</v>
      </c>
      <c r="K126" s="208"/>
      <c r="L126" s="213"/>
      <c r="M126" s="214"/>
      <c r="N126" s="215"/>
      <c r="O126" s="215"/>
      <c r="P126" s="216">
        <f>SUM(P127:P133)</f>
        <v>0</v>
      </c>
      <c r="Q126" s="215"/>
      <c r="R126" s="216">
        <f>SUM(R127:R133)</f>
        <v>0.012512500000000001</v>
      </c>
      <c r="S126" s="215"/>
      <c r="T126" s="217">
        <f>SUM(T127:T133)</f>
        <v>0.11375</v>
      </c>
      <c r="AR126" s="218" t="s">
        <v>84</v>
      </c>
      <c r="AT126" s="219" t="s">
        <v>75</v>
      </c>
      <c r="AU126" s="219" t="s">
        <v>84</v>
      </c>
      <c r="AY126" s="218" t="s">
        <v>129</v>
      </c>
      <c r="BK126" s="220">
        <f>SUM(BK127:BK133)</f>
        <v>0</v>
      </c>
    </row>
    <row r="127" s="1" customFormat="1" ht="16.5" customHeight="1">
      <c r="B127" s="38"/>
      <c r="C127" s="223" t="s">
        <v>84</v>
      </c>
      <c r="D127" s="223" t="s">
        <v>132</v>
      </c>
      <c r="E127" s="224" t="s">
        <v>149</v>
      </c>
      <c r="F127" s="225" t="s">
        <v>150</v>
      </c>
      <c r="G127" s="226" t="s">
        <v>135</v>
      </c>
      <c r="H127" s="227">
        <v>56.875</v>
      </c>
      <c r="I127" s="228"/>
      <c r="J127" s="229">
        <f>ROUND(I127*H127,2)</f>
        <v>0</v>
      </c>
      <c r="K127" s="225" t="s">
        <v>136</v>
      </c>
      <c r="L127" s="43"/>
      <c r="M127" s="230" t="s">
        <v>1</v>
      </c>
      <c r="N127" s="231" t="s">
        <v>41</v>
      </c>
      <c r="O127" s="86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137</v>
      </c>
      <c r="AT127" s="234" t="s">
        <v>132</v>
      </c>
      <c r="AU127" s="234" t="s">
        <v>86</v>
      </c>
      <c r="AY127" s="17" t="s">
        <v>129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7" t="s">
        <v>84</v>
      </c>
      <c r="BK127" s="235">
        <f>ROUND(I127*H127,2)</f>
        <v>0</v>
      </c>
      <c r="BL127" s="17" t="s">
        <v>137</v>
      </c>
      <c r="BM127" s="234" t="s">
        <v>464</v>
      </c>
    </row>
    <row r="128" s="12" customFormat="1">
      <c r="B128" s="236"/>
      <c r="C128" s="237"/>
      <c r="D128" s="238" t="s">
        <v>139</v>
      </c>
      <c r="E128" s="239" t="s">
        <v>1</v>
      </c>
      <c r="F128" s="240" t="s">
        <v>465</v>
      </c>
      <c r="G128" s="237"/>
      <c r="H128" s="241">
        <v>56.875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139</v>
      </c>
      <c r="AU128" s="247" t="s">
        <v>86</v>
      </c>
      <c r="AV128" s="12" t="s">
        <v>86</v>
      </c>
      <c r="AW128" s="12" t="s">
        <v>32</v>
      </c>
      <c r="AX128" s="12" t="s">
        <v>76</v>
      </c>
      <c r="AY128" s="247" t="s">
        <v>129</v>
      </c>
    </row>
    <row r="129" s="13" customFormat="1">
      <c r="B129" s="248"/>
      <c r="C129" s="249"/>
      <c r="D129" s="238" t="s">
        <v>139</v>
      </c>
      <c r="E129" s="250" t="s">
        <v>1</v>
      </c>
      <c r="F129" s="251" t="s">
        <v>141</v>
      </c>
      <c r="G129" s="249"/>
      <c r="H129" s="252">
        <v>56.875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139</v>
      </c>
      <c r="AU129" s="258" t="s">
        <v>86</v>
      </c>
      <c r="AV129" s="13" t="s">
        <v>137</v>
      </c>
      <c r="AW129" s="13" t="s">
        <v>32</v>
      </c>
      <c r="AX129" s="13" t="s">
        <v>84</v>
      </c>
      <c r="AY129" s="258" t="s">
        <v>129</v>
      </c>
    </row>
    <row r="130" s="1" customFormat="1" ht="24" customHeight="1">
      <c r="B130" s="38"/>
      <c r="C130" s="223" t="s">
        <v>86</v>
      </c>
      <c r="D130" s="223" t="s">
        <v>132</v>
      </c>
      <c r="E130" s="224" t="s">
        <v>154</v>
      </c>
      <c r="F130" s="225" t="s">
        <v>155</v>
      </c>
      <c r="G130" s="226" t="s">
        <v>135</v>
      </c>
      <c r="H130" s="227">
        <v>80</v>
      </c>
      <c r="I130" s="228"/>
      <c r="J130" s="229">
        <f>ROUND(I130*H130,2)</f>
        <v>0</v>
      </c>
      <c r="K130" s="225" t="s">
        <v>136</v>
      </c>
      <c r="L130" s="43"/>
      <c r="M130" s="230" t="s">
        <v>1</v>
      </c>
      <c r="N130" s="231" t="s">
        <v>41</v>
      </c>
      <c r="O130" s="86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137</v>
      </c>
      <c r="AT130" s="234" t="s">
        <v>132</v>
      </c>
      <c r="AU130" s="234" t="s">
        <v>86</v>
      </c>
      <c r="AY130" s="17" t="s">
        <v>129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7" t="s">
        <v>84</v>
      </c>
      <c r="BK130" s="235">
        <f>ROUND(I130*H130,2)</f>
        <v>0</v>
      </c>
      <c r="BL130" s="17" t="s">
        <v>137</v>
      </c>
      <c r="BM130" s="234" t="s">
        <v>466</v>
      </c>
    </row>
    <row r="131" s="12" customFormat="1">
      <c r="B131" s="236"/>
      <c r="C131" s="237"/>
      <c r="D131" s="238" t="s">
        <v>139</v>
      </c>
      <c r="E131" s="239" t="s">
        <v>1</v>
      </c>
      <c r="F131" s="240" t="s">
        <v>467</v>
      </c>
      <c r="G131" s="237"/>
      <c r="H131" s="241">
        <v>80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139</v>
      </c>
      <c r="AU131" s="247" t="s">
        <v>86</v>
      </c>
      <c r="AV131" s="12" t="s">
        <v>86</v>
      </c>
      <c r="AW131" s="12" t="s">
        <v>32</v>
      </c>
      <c r="AX131" s="12" t="s">
        <v>76</v>
      </c>
      <c r="AY131" s="247" t="s">
        <v>129</v>
      </c>
    </row>
    <row r="132" s="13" customFormat="1">
      <c r="B132" s="248"/>
      <c r="C132" s="249"/>
      <c r="D132" s="238" t="s">
        <v>139</v>
      </c>
      <c r="E132" s="250" t="s">
        <v>1</v>
      </c>
      <c r="F132" s="251" t="s">
        <v>141</v>
      </c>
      <c r="G132" s="249"/>
      <c r="H132" s="252">
        <v>80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AT132" s="258" t="s">
        <v>139</v>
      </c>
      <c r="AU132" s="258" t="s">
        <v>86</v>
      </c>
      <c r="AV132" s="13" t="s">
        <v>137</v>
      </c>
      <c r="AW132" s="13" t="s">
        <v>32</v>
      </c>
      <c r="AX132" s="13" t="s">
        <v>84</v>
      </c>
      <c r="AY132" s="258" t="s">
        <v>129</v>
      </c>
    </row>
    <row r="133" s="1" customFormat="1" ht="24" customHeight="1">
      <c r="B133" s="38"/>
      <c r="C133" s="223" t="s">
        <v>145</v>
      </c>
      <c r="D133" s="223" t="s">
        <v>132</v>
      </c>
      <c r="E133" s="224" t="s">
        <v>167</v>
      </c>
      <c r="F133" s="225" t="s">
        <v>168</v>
      </c>
      <c r="G133" s="226" t="s">
        <v>135</v>
      </c>
      <c r="H133" s="227">
        <v>56.875</v>
      </c>
      <c r="I133" s="228"/>
      <c r="J133" s="229">
        <f>ROUND(I133*H133,2)</f>
        <v>0</v>
      </c>
      <c r="K133" s="225" t="s">
        <v>136</v>
      </c>
      <c r="L133" s="43"/>
      <c r="M133" s="230" t="s">
        <v>1</v>
      </c>
      <c r="N133" s="231" t="s">
        <v>41</v>
      </c>
      <c r="O133" s="86"/>
      <c r="P133" s="232">
        <f>O133*H133</f>
        <v>0</v>
      </c>
      <c r="Q133" s="232">
        <v>0.00022000000000000001</v>
      </c>
      <c r="R133" s="232">
        <f>Q133*H133</f>
        <v>0.012512500000000001</v>
      </c>
      <c r="S133" s="232">
        <v>0.002</v>
      </c>
      <c r="T133" s="233">
        <f>S133*H133</f>
        <v>0.11375</v>
      </c>
      <c r="AR133" s="234" t="s">
        <v>137</v>
      </c>
      <c r="AT133" s="234" t="s">
        <v>132</v>
      </c>
      <c r="AU133" s="234" t="s">
        <v>86</v>
      </c>
      <c r="AY133" s="17" t="s">
        <v>129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7" t="s">
        <v>84</v>
      </c>
      <c r="BK133" s="235">
        <f>ROUND(I133*H133,2)</f>
        <v>0</v>
      </c>
      <c r="BL133" s="17" t="s">
        <v>137</v>
      </c>
      <c r="BM133" s="234" t="s">
        <v>468</v>
      </c>
    </row>
    <row r="134" s="11" customFormat="1" ht="22.8" customHeight="1">
      <c r="B134" s="207"/>
      <c r="C134" s="208"/>
      <c r="D134" s="209" t="s">
        <v>75</v>
      </c>
      <c r="E134" s="221" t="s">
        <v>170</v>
      </c>
      <c r="F134" s="221" t="s">
        <v>171</v>
      </c>
      <c r="G134" s="208"/>
      <c r="H134" s="208"/>
      <c r="I134" s="211"/>
      <c r="J134" s="222">
        <f>BK134</f>
        <v>0</v>
      </c>
      <c r="K134" s="208"/>
      <c r="L134" s="213"/>
      <c r="M134" s="214"/>
      <c r="N134" s="215"/>
      <c r="O134" s="215"/>
      <c r="P134" s="216">
        <f>SUM(P135:P140)</f>
        <v>0</v>
      </c>
      <c r="Q134" s="215"/>
      <c r="R134" s="216">
        <f>SUM(R135:R140)</f>
        <v>0.0096687500000000003</v>
      </c>
      <c r="S134" s="215"/>
      <c r="T134" s="217">
        <f>SUM(T135:T140)</f>
        <v>0</v>
      </c>
      <c r="AR134" s="218" t="s">
        <v>84</v>
      </c>
      <c r="AT134" s="219" t="s">
        <v>75</v>
      </c>
      <c r="AU134" s="219" t="s">
        <v>84</v>
      </c>
      <c r="AY134" s="218" t="s">
        <v>129</v>
      </c>
      <c r="BK134" s="220">
        <f>SUM(BK135:BK140)</f>
        <v>0</v>
      </c>
    </row>
    <row r="135" s="1" customFormat="1" ht="24" customHeight="1">
      <c r="B135" s="38"/>
      <c r="C135" s="223" t="s">
        <v>137</v>
      </c>
      <c r="D135" s="223" t="s">
        <v>132</v>
      </c>
      <c r="E135" s="224" t="s">
        <v>173</v>
      </c>
      <c r="F135" s="225" t="s">
        <v>174</v>
      </c>
      <c r="G135" s="226" t="s">
        <v>175</v>
      </c>
      <c r="H135" s="227">
        <v>7</v>
      </c>
      <c r="I135" s="228"/>
      <c r="J135" s="229">
        <f>ROUND(I135*H135,2)</f>
        <v>0</v>
      </c>
      <c r="K135" s="225" t="s">
        <v>136</v>
      </c>
      <c r="L135" s="43"/>
      <c r="M135" s="230" t="s">
        <v>1</v>
      </c>
      <c r="N135" s="231" t="s">
        <v>41</v>
      </c>
      <c r="O135" s="86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137</v>
      </c>
      <c r="AT135" s="234" t="s">
        <v>132</v>
      </c>
      <c r="AU135" s="234" t="s">
        <v>86</v>
      </c>
      <c r="AY135" s="17" t="s">
        <v>129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7" t="s">
        <v>84</v>
      </c>
      <c r="BK135" s="235">
        <f>ROUND(I135*H135,2)</f>
        <v>0</v>
      </c>
      <c r="BL135" s="17" t="s">
        <v>137</v>
      </c>
      <c r="BM135" s="234" t="s">
        <v>469</v>
      </c>
    </row>
    <row r="136" s="1" customFormat="1" ht="24" customHeight="1">
      <c r="B136" s="38"/>
      <c r="C136" s="223" t="s">
        <v>153</v>
      </c>
      <c r="D136" s="223" t="s">
        <v>132</v>
      </c>
      <c r="E136" s="224" t="s">
        <v>177</v>
      </c>
      <c r="F136" s="225" t="s">
        <v>178</v>
      </c>
      <c r="G136" s="226" t="s">
        <v>179</v>
      </c>
      <c r="H136" s="227">
        <v>22</v>
      </c>
      <c r="I136" s="228"/>
      <c r="J136" s="229">
        <f>ROUND(I136*H136,2)</f>
        <v>0</v>
      </c>
      <c r="K136" s="225" t="s">
        <v>136</v>
      </c>
      <c r="L136" s="43"/>
      <c r="M136" s="230" t="s">
        <v>1</v>
      </c>
      <c r="N136" s="231" t="s">
        <v>41</v>
      </c>
      <c r="O136" s="86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AR136" s="234" t="s">
        <v>137</v>
      </c>
      <c r="AT136" s="234" t="s">
        <v>132</v>
      </c>
      <c r="AU136" s="234" t="s">
        <v>86</v>
      </c>
      <c r="AY136" s="17" t="s">
        <v>129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7" t="s">
        <v>84</v>
      </c>
      <c r="BK136" s="235">
        <f>ROUND(I136*H136,2)</f>
        <v>0</v>
      </c>
      <c r="BL136" s="17" t="s">
        <v>137</v>
      </c>
      <c r="BM136" s="234" t="s">
        <v>470</v>
      </c>
    </row>
    <row r="137" s="1" customFormat="1" ht="24" customHeight="1">
      <c r="B137" s="38"/>
      <c r="C137" s="223" t="s">
        <v>130</v>
      </c>
      <c r="D137" s="223" t="s">
        <v>132</v>
      </c>
      <c r="E137" s="224" t="s">
        <v>182</v>
      </c>
      <c r="F137" s="225" t="s">
        <v>183</v>
      </c>
      <c r="G137" s="226" t="s">
        <v>135</v>
      </c>
      <c r="H137" s="227">
        <v>56.875</v>
      </c>
      <c r="I137" s="228"/>
      <c r="J137" s="229">
        <f>ROUND(I137*H137,2)</f>
        <v>0</v>
      </c>
      <c r="K137" s="225" t="s">
        <v>136</v>
      </c>
      <c r="L137" s="43"/>
      <c r="M137" s="230" t="s">
        <v>1</v>
      </c>
      <c r="N137" s="231" t="s">
        <v>41</v>
      </c>
      <c r="O137" s="86"/>
      <c r="P137" s="232">
        <f>O137*H137</f>
        <v>0</v>
      </c>
      <c r="Q137" s="232">
        <v>0.00012999999999999999</v>
      </c>
      <c r="R137" s="232">
        <f>Q137*H137</f>
        <v>0.0073937499999999993</v>
      </c>
      <c r="S137" s="232">
        <v>0</v>
      </c>
      <c r="T137" s="233">
        <f>S137*H137</f>
        <v>0</v>
      </c>
      <c r="AR137" s="234" t="s">
        <v>137</v>
      </c>
      <c r="AT137" s="234" t="s">
        <v>132</v>
      </c>
      <c r="AU137" s="234" t="s">
        <v>86</v>
      </c>
      <c r="AY137" s="17" t="s">
        <v>129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7" t="s">
        <v>84</v>
      </c>
      <c r="BK137" s="235">
        <f>ROUND(I137*H137,2)</f>
        <v>0</v>
      </c>
      <c r="BL137" s="17" t="s">
        <v>137</v>
      </c>
      <c r="BM137" s="234" t="s">
        <v>471</v>
      </c>
    </row>
    <row r="138" s="12" customFormat="1">
      <c r="B138" s="236"/>
      <c r="C138" s="237"/>
      <c r="D138" s="238" t="s">
        <v>139</v>
      </c>
      <c r="E138" s="239" t="s">
        <v>1</v>
      </c>
      <c r="F138" s="240" t="s">
        <v>472</v>
      </c>
      <c r="G138" s="237"/>
      <c r="H138" s="241">
        <v>56.875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139</v>
      </c>
      <c r="AU138" s="247" t="s">
        <v>86</v>
      </c>
      <c r="AV138" s="12" t="s">
        <v>86</v>
      </c>
      <c r="AW138" s="12" t="s">
        <v>32</v>
      </c>
      <c r="AX138" s="12" t="s">
        <v>84</v>
      </c>
      <c r="AY138" s="247" t="s">
        <v>129</v>
      </c>
    </row>
    <row r="139" s="1" customFormat="1" ht="24" customHeight="1">
      <c r="B139" s="38"/>
      <c r="C139" s="223" t="s">
        <v>166</v>
      </c>
      <c r="D139" s="223" t="s">
        <v>132</v>
      </c>
      <c r="E139" s="224" t="s">
        <v>191</v>
      </c>
      <c r="F139" s="225" t="s">
        <v>192</v>
      </c>
      <c r="G139" s="226" t="s">
        <v>135</v>
      </c>
      <c r="H139" s="227">
        <v>56.875</v>
      </c>
      <c r="I139" s="228"/>
      <c r="J139" s="229">
        <f>ROUND(I139*H139,2)</f>
        <v>0</v>
      </c>
      <c r="K139" s="225" t="s">
        <v>136</v>
      </c>
      <c r="L139" s="43"/>
      <c r="M139" s="230" t="s">
        <v>1</v>
      </c>
      <c r="N139" s="231" t="s">
        <v>41</v>
      </c>
      <c r="O139" s="86"/>
      <c r="P139" s="232">
        <f>O139*H139</f>
        <v>0</v>
      </c>
      <c r="Q139" s="232">
        <v>4.0000000000000003E-05</v>
      </c>
      <c r="R139" s="232">
        <f>Q139*H139</f>
        <v>0.0022750000000000001</v>
      </c>
      <c r="S139" s="232">
        <v>0</v>
      </c>
      <c r="T139" s="233">
        <f>S139*H139</f>
        <v>0</v>
      </c>
      <c r="AR139" s="234" t="s">
        <v>137</v>
      </c>
      <c r="AT139" s="234" t="s">
        <v>132</v>
      </c>
      <c r="AU139" s="234" t="s">
        <v>86</v>
      </c>
      <c r="AY139" s="17" t="s">
        <v>129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7" t="s">
        <v>84</v>
      </c>
      <c r="BK139" s="235">
        <f>ROUND(I139*H139,2)</f>
        <v>0</v>
      </c>
      <c r="BL139" s="17" t="s">
        <v>137</v>
      </c>
      <c r="BM139" s="234" t="s">
        <v>473</v>
      </c>
    </row>
    <row r="140" s="12" customFormat="1">
      <c r="B140" s="236"/>
      <c r="C140" s="237"/>
      <c r="D140" s="238" t="s">
        <v>139</v>
      </c>
      <c r="E140" s="239" t="s">
        <v>1</v>
      </c>
      <c r="F140" s="240" t="s">
        <v>474</v>
      </c>
      <c r="G140" s="237"/>
      <c r="H140" s="241">
        <v>56.875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139</v>
      </c>
      <c r="AU140" s="247" t="s">
        <v>86</v>
      </c>
      <c r="AV140" s="12" t="s">
        <v>86</v>
      </c>
      <c r="AW140" s="12" t="s">
        <v>32</v>
      </c>
      <c r="AX140" s="12" t="s">
        <v>84</v>
      </c>
      <c r="AY140" s="247" t="s">
        <v>129</v>
      </c>
    </row>
    <row r="141" s="11" customFormat="1" ht="22.8" customHeight="1">
      <c r="B141" s="207"/>
      <c r="C141" s="208"/>
      <c r="D141" s="209" t="s">
        <v>75</v>
      </c>
      <c r="E141" s="221" t="s">
        <v>206</v>
      </c>
      <c r="F141" s="221" t="s">
        <v>207</v>
      </c>
      <c r="G141" s="208"/>
      <c r="H141" s="208"/>
      <c r="I141" s="211"/>
      <c r="J141" s="222">
        <f>BK141</f>
        <v>0</v>
      </c>
      <c r="K141" s="208"/>
      <c r="L141" s="213"/>
      <c r="M141" s="214"/>
      <c r="N141" s="215"/>
      <c r="O141" s="215"/>
      <c r="P141" s="216">
        <f>SUM(P142:P146)</f>
        <v>0</v>
      </c>
      <c r="Q141" s="215"/>
      <c r="R141" s="216">
        <f>SUM(R142:R146)</f>
        <v>0</v>
      </c>
      <c r="S141" s="215"/>
      <c r="T141" s="217">
        <f>SUM(T142:T146)</f>
        <v>0</v>
      </c>
      <c r="AR141" s="218" t="s">
        <v>84</v>
      </c>
      <c r="AT141" s="219" t="s">
        <v>75</v>
      </c>
      <c r="AU141" s="219" t="s">
        <v>84</v>
      </c>
      <c r="AY141" s="218" t="s">
        <v>129</v>
      </c>
      <c r="BK141" s="220">
        <f>SUM(BK142:BK146)</f>
        <v>0</v>
      </c>
    </row>
    <row r="142" s="1" customFormat="1" ht="24" customHeight="1">
      <c r="B142" s="38"/>
      <c r="C142" s="223" t="s">
        <v>172</v>
      </c>
      <c r="D142" s="223" t="s">
        <v>132</v>
      </c>
      <c r="E142" s="224" t="s">
        <v>475</v>
      </c>
      <c r="F142" s="225" t="s">
        <v>476</v>
      </c>
      <c r="G142" s="226" t="s">
        <v>210</v>
      </c>
      <c r="H142" s="227">
        <v>1.5600000000000001</v>
      </c>
      <c r="I142" s="228"/>
      <c r="J142" s="229">
        <f>ROUND(I142*H142,2)</f>
        <v>0</v>
      </c>
      <c r="K142" s="225" t="s">
        <v>136</v>
      </c>
      <c r="L142" s="43"/>
      <c r="M142" s="230" t="s">
        <v>1</v>
      </c>
      <c r="N142" s="231" t="s">
        <v>41</v>
      </c>
      <c r="O142" s="86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AR142" s="234" t="s">
        <v>137</v>
      </c>
      <c r="AT142" s="234" t="s">
        <v>132</v>
      </c>
      <c r="AU142" s="234" t="s">
        <v>86</v>
      </c>
      <c r="AY142" s="17" t="s">
        <v>129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7" t="s">
        <v>84</v>
      </c>
      <c r="BK142" s="235">
        <f>ROUND(I142*H142,2)</f>
        <v>0</v>
      </c>
      <c r="BL142" s="17" t="s">
        <v>137</v>
      </c>
      <c r="BM142" s="234" t="s">
        <v>477</v>
      </c>
    </row>
    <row r="143" s="1" customFormat="1" ht="24" customHeight="1">
      <c r="B143" s="38"/>
      <c r="C143" s="223" t="s">
        <v>170</v>
      </c>
      <c r="D143" s="223" t="s">
        <v>132</v>
      </c>
      <c r="E143" s="224" t="s">
        <v>213</v>
      </c>
      <c r="F143" s="225" t="s">
        <v>214</v>
      </c>
      <c r="G143" s="226" t="s">
        <v>210</v>
      </c>
      <c r="H143" s="227">
        <v>1.5600000000000001</v>
      </c>
      <c r="I143" s="228"/>
      <c r="J143" s="229">
        <f>ROUND(I143*H143,2)</f>
        <v>0</v>
      </c>
      <c r="K143" s="225" t="s">
        <v>136</v>
      </c>
      <c r="L143" s="43"/>
      <c r="M143" s="230" t="s">
        <v>1</v>
      </c>
      <c r="N143" s="231" t="s">
        <v>41</v>
      </c>
      <c r="O143" s="86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AR143" s="234" t="s">
        <v>137</v>
      </c>
      <c r="AT143" s="234" t="s">
        <v>132</v>
      </c>
      <c r="AU143" s="234" t="s">
        <v>86</v>
      </c>
      <c r="AY143" s="17" t="s">
        <v>129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7" t="s">
        <v>84</v>
      </c>
      <c r="BK143" s="235">
        <f>ROUND(I143*H143,2)</f>
        <v>0</v>
      </c>
      <c r="BL143" s="17" t="s">
        <v>137</v>
      </c>
      <c r="BM143" s="234" t="s">
        <v>478</v>
      </c>
    </row>
    <row r="144" s="1" customFormat="1" ht="24" customHeight="1">
      <c r="B144" s="38"/>
      <c r="C144" s="223" t="s">
        <v>181</v>
      </c>
      <c r="D144" s="223" t="s">
        <v>132</v>
      </c>
      <c r="E144" s="224" t="s">
        <v>217</v>
      </c>
      <c r="F144" s="225" t="s">
        <v>218</v>
      </c>
      <c r="G144" s="226" t="s">
        <v>210</v>
      </c>
      <c r="H144" s="227">
        <v>29.640000000000001</v>
      </c>
      <c r="I144" s="228"/>
      <c r="J144" s="229">
        <f>ROUND(I144*H144,2)</f>
        <v>0</v>
      </c>
      <c r="K144" s="225" t="s">
        <v>136</v>
      </c>
      <c r="L144" s="43"/>
      <c r="M144" s="230" t="s">
        <v>1</v>
      </c>
      <c r="N144" s="231" t="s">
        <v>41</v>
      </c>
      <c r="O144" s="86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AR144" s="234" t="s">
        <v>137</v>
      </c>
      <c r="AT144" s="234" t="s">
        <v>132</v>
      </c>
      <c r="AU144" s="234" t="s">
        <v>86</v>
      </c>
      <c r="AY144" s="17" t="s">
        <v>129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7" t="s">
        <v>84</v>
      </c>
      <c r="BK144" s="235">
        <f>ROUND(I144*H144,2)</f>
        <v>0</v>
      </c>
      <c r="BL144" s="17" t="s">
        <v>137</v>
      </c>
      <c r="BM144" s="234" t="s">
        <v>479</v>
      </c>
    </row>
    <row r="145" s="12" customFormat="1">
      <c r="B145" s="236"/>
      <c r="C145" s="237"/>
      <c r="D145" s="238" t="s">
        <v>139</v>
      </c>
      <c r="E145" s="237"/>
      <c r="F145" s="240" t="s">
        <v>480</v>
      </c>
      <c r="G145" s="237"/>
      <c r="H145" s="241">
        <v>29.640000000000001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139</v>
      </c>
      <c r="AU145" s="247" t="s">
        <v>86</v>
      </c>
      <c r="AV145" s="12" t="s">
        <v>86</v>
      </c>
      <c r="AW145" s="12" t="s">
        <v>4</v>
      </c>
      <c r="AX145" s="12" t="s">
        <v>84</v>
      </c>
      <c r="AY145" s="247" t="s">
        <v>129</v>
      </c>
    </row>
    <row r="146" s="1" customFormat="1" ht="24" customHeight="1">
      <c r="B146" s="38"/>
      <c r="C146" s="223" t="s">
        <v>186</v>
      </c>
      <c r="D146" s="223" t="s">
        <v>132</v>
      </c>
      <c r="E146" s="224" t="s">
        <v>481</v>
      </c>
      <c r="F146" s="225" t="s">
        <v>482</v>
      </c>
      <c r="G146" s="226" t="s">
        <v>210</v>
      </c>
      <c r="H146" s="227">
        <v>1.5600000000000001</v>
      </c>
      <c r="I146" s="228"/>
      <c r="J146" s="229">
        <f>ROUND(I146*H146,2)</f>
        <v>0</v>
      </c>
      <c r="K146" s="225" t="s">
        <v>136</v>
      </c>
      <c r="L146" s="43"/>
      <c r="M146" s="230" t="s">
        <v>1</v>
      </c>
      <c r="N146" s="231" t="s">
        <v>41</v>
      </c>
      <c r="O146" s="86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AR146" s="234" t="s">
        <v>137</v>
      </c>
      <c r="AT146" s="234" t="s">
        <v>132</v>
      </c>
      <c r="AU146" s="234" t="s">
        <v>86</v>
      </c>
      <c r="AY146" s="17" t="s">
        <v>129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7" t="s">
        <v>84</v>
      </c>
      <c r="BK146" s="235">
        <f>ROUND(I146*H146,2)</f>
        <v>0</v>
      </c>
      <c r="BL146" s="17" t="s">
        <v>137</v>
      </c>
      <c r="BM146" s="234" t="s">
        <v>483</v>
      </c>
    </row>
    <row r="147" s="11" customFormat="1" ht="22.8" customHeight="1">
      <c r="B147" s="207"/>
      <c r="C147" s="208"/>
      <c r="D147" s="209" t="s">
        <v>75</v>
      </c>
      <c r="E147" s="221" t="s">
        <v>225</v>
      </c>
      <c r="F147" s="221" t="s">
        <v>226</v>
      </c>
      <c r="G147" s="208"/>
      <c r="H147" s="208"/>
      <c r="I147" s="211"/>
      <c r="J147" s="222">
        <f>BK147</f>
        <v>0</v>
      </c>
      <c r="K147" s="208"/>
      <c r="L147" s="213"/>
      <c r="M147" s="214"/>
      <c r="N147" s="215"/>
      <c r="O147" s="215"/>
      <c r="P147" s="216">
        <f>SUM(P148:P149)</f>
        <v>0</v>
      </c>
      <c r="Q147" s="215"/>
      <c r="R147" s="216">
        <f>SUM(R148:R149)</f>
        <v>0</v>
      </c>
      <c r="S147" s="215"/>
      <c r="T147" s="217">
        <f>SUM(T148:T149)</f>
        <v>0</v>
      </c>
      <c r="AR147" s="218" t="s">
        <v>84</v>
      </c>
      <c r="AT147" s="219" t="s">
        <v>75</v>
      </c>
      <c r="AU147" s="219" t="s">
        <v>84</v>
      </c>
      <c r="AY147" s="218" t="s">
        <v>129</v>
      </c>
      <c r="BK147" s="220">
        <f>SUM(BK148:BK149)</f>
        <v>0</v>
      </c>
    </row>
    <row r="148" s="1" customFormat="1" ht="16.5" customHeight="1">
      <c r="B148" s="38"/>
      <c r="C148" s="223" t="s">
        <v>190</v>
      </c>
      <c r="D148" s="223" t="s">
        <v>132</v>
      </c>
      <c r="E148" s="224" t="s">
        <v>484</v>
      </c>
      <c r="F148" s="225" t="s">
        <v>485</v>
      </c>
      <c r="G148" s="226" t="s">
        <v>210</v>
      </c>
      <c r="H148" s="227">
        <v>0.021999999999999999</v>
      </c>
      <c r="I148" s="228"/>
      <c r="J148" s="229">
        <f>ROUND(I148*H148,2)</f>
        <v>0</v>
      </c>
      <c r="K148" s="225" t="s">
        <v>136</v>
      </c>
      <c r="L148" s="43"/>
      <c r="M148" s="230" t="s">
        <v>1</v>
      </c>
      <c r="N148" s="231" t="s">
        <v>41</v>
      </c>
      <c r="O148" s="86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137</v>
      </c>
      <c r="AT148" s="234" t="s">
        <v>132</v>
      </c>
      <c r="AU148" s="234" t="s">
        <v>86</v>
      </c>
      <c r="AY148" s="17" t="s">
        <v>129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7" t="s">
        <v>84</v>
      </c>
      <c r="BK148" s="235">
        <f>ROUND(I148*H148,2)</f>
        <v>0</v>
      </c>
      <c r="BL148" s="17" t="s">
        <v>137</v>
      </c>
      <c r="BM148" s="234" t="s">
        <v>486</v>
      </c>
    </row>
    <row r="149" s="1" customFormat="1" ht="24" customHeight="1">
      <c r="B149" s="38"/>
      <c r="C149" s="223" t="s">
        <v>195</v>
      </c>
      <c r="D149" s="223" t="s">
        <v>132</v>
      </c>
      <c r="E149" s="224" t="s">
        <v>232</v>
      </c>
      <c r="F149" s="225" t="s">
        <v>233</v>
      </c>
      <c r="G149" s="226" t="s">
        <v>210</v>
      </c>
      <c r="H149" s="227">
        <v>0.021999999999999999</v>
      </c>
      <c r="I149" s="228"/>
      <c r="J149" s="229">
        <f>ROUND(I149*H149,2)</f>
        <v>0</v>
      </c>
      <c r="K149" s="225" t="s">
        <v>136</v>
      </c>
      <c r="L149" s="43"/>
      <c r="M149" s="230" t="s">
        <v>1</v>
      </c>
      <c r="N149" s="231" t="s">
        <v>41</v>
      </c>
      <c r="O149" s="86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137</v>
      </c>
      <c r="AT149" s="234" t="s">
        <v>132</v>
      </c>
      <c r="AU149" s="234" t="s">
        <v>86</v>
      </c>
      <c r="AY149" s="17" t="s">
        <v>129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7" t="s">
        <v>84</v>
      </c>
      <c r="BK149" s="235">
        <f>ROUND(I149*H149,2)</f>
        <v>0</v>
      </c>
      <c r="BL149" s="17" t="s">
        <v>137</v>
      </c>
      <c r="BM149" s="234" t="s">
        <v>487</v>
      </c>
    </row>
    <row r="150" s="11" customFormat="1" ht="25.92" customHeight="1">
      <c r="B150" s="207"/>
      <c r="C150" s="208"/>
      <c r="D150" s="209" t="s">
        <v>75</v>
      </c>
      <c r="E150" s="210" t="s">
        <v>235</v>
      </c>
      <c r="F150" s="210" t="s">
        <v>236</v>
      </c>
      <c r="G150" s="208"/>
      <c r="H150" s="208"/>
      <c r="I150" s="211"/>
      <c r="J150" s="212">
        <f>BK150</f>
        <v>0</v>
      </c>
      <c r="K150" s="208"/>
      <c r="L150" s="213"/>
      <c r="M150" s="214"/>
      <c r="N150" s="215"/>
      <c r="O150" s="215"/>
      <c r="P150" s="216">
        <f>P151+P157</f>
        <v>0</v>
      </c>
      <c r="Q150" s="215"/>
      <c r="R150" s="216">
        <f>R151+R157</f>
        <v>0.28320249999999997</v>
      </c>
      <c r="S150" s="215"/>
      <c r="T150" s="217">
        <f>T151+T157</f>
        <v>1.44662</v>
      </c>
      <c r="AR150" s="218" t="s">
        <v>86</v>
      </c>
      <c r="AT150" s="219" t="s">
        <v>75</v>
      </c>
      <c r="AU150" s="219" t="s">
        <v>76</v>
      </c>
      <c r="AY150" s="218" t="s">
        <v>129</v>
      </c>
      <c r="BK150" s="220">
        <f>BK151+BK157</f>
        <v>0</v>
      </c>
    </row>
    <row r="151" s="11" customFormat="1" ht="22.8" customHeight="1">
      <c r="B151" s="207"/>
      <c r="C151" s="208"/>
      <c r="D151" s="209" t="s">
        <v>75</v>
      </c>
      <c r="E151" s="221" t="s">
        <v>389</v>
      </c>
      <c r="F151" s="221" t="s">
        <v>390</v>
      </c>
      <c r="G151" s="208"/>
      <c r="H151" s="208"/>
      <c r="I151" s="211"/>
      <c r="J151" s="222">
        <f>BK151</f>
        <v>0</v>
      </c>
      <c r="K151" s="208"/>
      <c r="L151" s="213"/>
      <c r="M151" s="214"/>
      <c r="N151" s="215"/>
      <c r="O151" s="215"/>
      <c r="P151" s="216">
        <f>SUM(P152:P156)</f>
        <v>0</v>
      </c>
      <c r="Q151" s="215"/>
      <c r="R151" s="216">
        <f>SUM(R152:R156)</f>
        <v>0.039549999999999995</v>
      </c>
      <c r="S151" s="215"/>
      <c r="T151" s="217">
        <f>SUM(T152:T156)</f>
        <v>0.01337</v>
      </c>
      <c r="AR151" s="218" t="s">
        <v>86</v>
      </c>
      <c r="AT151" s="219" t="s">
        <v>75</v>
      </c>
      <c r="AU151" s="219" t="s">
        <v>84</v>
      </c>
      <c r="AY151" s="218" t="s">
        <v>129</v>
      </c>
      <c r="BK151" s="220">
        <f>SUM(BK152:BK156)</f>
        <v>0</v>
      </c>
    </row>
    <row r="152" s="1" customFormat="1" ht="24" customHeight="1">
      <c r="B152" s="38"/>
      <c r="C152" s="223" t="s">
        <v>201</v>
      </c>
      <c r="D152" s="223" t="s">
        <v>132</v>
      </c>
      <c r="E152" s="224" t="s">
        <v>392</v>
      </c>
      <c r="F152" s="225" t="s">
        <v>393</v>
      </c>
      <c r="G152" s="226" t="s">
        <v>334</v>
      </c>
      <c r="H152" s="227">
        <v>7</v>
      </c>
      <c r="I152" s="228"/>
      <c r="J152" s="229">
        <f>ROUND(I152*H152,2)</f>
        <v>0</v>
      </c>
      <c r="K152" s="225" t="s">
        <v>136</v>
      </c>
      <c r="L152" s="43"/>
      <c r="M152" s="230" t="s">
        <v>1</v>
      </c>
      <c r="N152" s="231" t="s">
        <v>41</v>
      </c>
      <c r="O152" s="86"/>
      <c r="P152" s="232">
        <f>O152*H152</f>
        <v>0</v>
      </c>
      <c r="Q152" s="232">
        <v>0</v>
      </c>
      <c r="R152" s="232">
        <f>Q152*H152</f>
        <v>0</v>
      </c>
      <c r="S152" s="232">
        <v>0.00191</v>
      </c>
      <c r="T152" s="233">
        <f>S152*H152</f>
        <v>0.01337</v>
      </c>
      <c r="AR152" s="234" t="s">
        <v>212</v>
      </c>
      <c r="AT152" s="234" t="s">
        <v>132</v>
      </c>
      <c r="AU152" s="234" t="s">
        <v>86</v>
      </c>
      <c r="AY152" s="17" t="s">
        <v>129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7" t="s">
        <v>84</v>
      </c>
      <c r="BK152" s="235">
        <f>ROUND(I152*H152,2)</f>
        <v>0</v>
      </c>
      <c r="BL152" s="17" t="s">
        <v>212</v>
      </c>
      <c r="BM152" s="234" t="s">
        <v>488</v>
      </c>
    </row>
    <row r="153" s="12" customFormat="1">
      <c r="B153" s="236"/>
      <c r="C153" s="237"/>
      <c r="D153" s="238" t="s">
        <v>139</v>
      </c>
      <c r="E153" s="239" t="s">
        <v>1</v>
      </c>
      <c r="F153" s="240" t="s">
        <v>489</v>
      </c>
      <c r="G153" s="237"/>
      <c r="H153" s="241">
        <v>7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139</v>
      </c>
      <c r="AU153" s="247" t="s">
        <v>86</v>
      </c>
      <c r="AV153" s="12" t="s">
        <v>86</v>
      </c>
      <c r="AW153" s="12" t="s">
        <v>32</v>
      </c>
      <c r="AX153" s="12" t="s">
        <v>84</v>
      </c>
      <c r="AY153" s="247" t="s">
        <v>129</v>
      </c>
    </row>
    <row r="154" s="1" customFormat="1" ht="24" customHeight="1">
      <c r="B154" s="38"/>
      <c r="C154" s="223" t="s">
        <v>8</v>
      </c>
      <c r="D154" s="223" t="s">
        <v>132</v>
      </c>
      <c r="E154" s="224" t="s">
        <v>490</v>
      </c>
      <c r="F154" s="225" t="s">
        <v>491</v>
      </c>
      <c r="G154" s="226" t="s">
        <v>334</v>
      </c>
      <c r="H154" s="227">
        <v>7</v>
      </c>
      <c r="I154" s="228"/>
      <c r="J154" s="229">
        <f>ROUND(I154*H154,2)</f>
        <v>0</v>
      </c>
      <c r="K154" s="225" t="s">
        <v>136</v>
      </c>
      <c r="L154" s="43"/>
      <c r="M154" s="230" t="s">
        <v>1</v>
      </c>
      <c r="N154" s="231" t="s">
        <v>41</v>
      </c>
      <c r="O154" s="86"/>
      <c r="P154" s="232">
        <f>O154*H154</f>
        <v>0</v>
      </c>
      <c r="Q154" s="232">
        <v>0.0056499999999999996</v>
      </c>
      <c r="R154" s="232">
        <f>Q154*H154</f>
        <v>0.039549999999999995</v>
      </c>
      <c r="S154" s="232">
        <v>0</v>
      </c>
      <c r="T154" s="233">
        <f>S154*H154</f>
        <v>0</v>
      </c>
      <c r="AR154" s="234" t="s">
        <v>212</v>
      </c>
      <c r="AT154" s="234" t="s">
        <v>132</v>
      </c>
      <c r="AU154" s="234" t="s">
        <v>86</v>
      </c>
      <c r="AY154" s="17" t="s">
        <v>129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7" t="s">
        <v>84</v>
      </c>
      <c r="BK154" s="235">
        <f>ROUND(I154*H154,2)</f>
        <v>0</v>
      </c>
      <c r="BL154" s="17" t="s">
        <v>212</v>
      </c>
      <c r="BM154" s="234" t="s">
        <v>492</v>
      </c>
    </row>
    <row r="155" s="12" customFormat="1">
      <c r="B155" s="236"/>
      <c r="C155" s="237"/>
      <c r="D155" s="238" t="s">
        <v>139</v>
      </c>
      <c r="E155" s="239" t="s">
        <v>1</v>
      </c>
      <c r="F155" s="240" t="s">
        <v>493</v>
      </c>
      <c r="G155" s="237"/>
      <c r="H155" s="241">
        <v>7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139</v>
      </c>
      <c r="AU155" s="247" t="s">
        <v>86</v>
      </c>
      <c r="AV155" s="12" t="s">
        <v>86</v>
      </c>
      <c r="AW155" s="12" t="s">
        <v>32</v>
      </c>
      <c r="AX155" s="12" t="s">
        <v>84</v>
      </c>
      <c r="AY155" s="247" t="s">
        <v>129</v>
      </c>
    </row>
    <row r="156" s="1" customFormat="1" ht="24" customHeight="1">
      <c r="B156" s="38"/>
      <c r="C156" s="223" t="s">
        <v>212</v>
      </c>
      <c r="D156" s="223" t="s">
        <v>132</v>
      </c>
      <c r="E156" s="224" t="s">
        <v>494</v>
      </c>
      <c r="F156" s="225" t="s">
        <v>495</v>
      </c>
      <c r="G156" s="226" t="s">
        <v>210</v>
      </c>
      <c r="H156" s="227">
        <v>0.040000000000000001</v>
      </c>
      <c r="I156" s="228"/>
      <c r="J156" s="229">
        <f>ROUND(I156*H156,2)</f>
        <v>0</v>
      </c>
      <c r="K156" s="225" t="s">
        <v>136</v>
      </c>
      <c r="L156" s="43"/>
      <c r="M156" s="230" t="s">
        <v>1</v>
      </c>
      <c r="N156" s="231" t="s">
        <v>41</v>
      </c>
      <c r="O156" s="86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AR156" s="234" t="s">
        <v>212</v>
      </c>
      <c r="AT156" s="234" t="s">
        <v>132</v>
      </c>
      <c r="AU156" s="234" t="s">
        <v>86</v>
      </c>
      <c r="AY156" s="17" t="s">
        <v>129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7" t="s">
        <v>84</v>
      </c>
      <c r="BK156" s="235">
        <f>ROUND(I156*H156,2)</f>
        <v>0</v>
      </c>
      <c r="BL156" s="17" t="s">
        <v>212</v>
      </c>
      <c r="BM156" s="234" t="s">
        <v>496</v>
      </c>
    </row>
    <row r="157" s="11" customFormat="1" ht="22.8" customHeight="1">
      <c r="B157" s="207"/>
      <c r="C157" s="208"/>
      <c r="D157" s="209" t="s">
        <v>75</v>
      </c>
      <c r="E157" s="221" t="s">
        <v>497</v>
      </c>
      <c r="F157" s="221" t="s">
        <v>498</v>
      </c>
      <c r="G157" s="208"/>
      <c r="H157" s="208"/>
      <c r="I157" s="211"/>
      <c r="J157" s="222">
        <f>BK157</f>
        <v>0</v>
      </c>
      <c r="K157" s="208"/>
      <c r="L157" s="213"/>
      <c r="M157" s="214"/>
      <c r="N157" s="215"/>
      <c r="O157" s="215"/>
      <c r="P157" s="216">
        <f>SUM(P158:P163)</f>
        <v>0</v>
      </c>
      <c r="Q157" s="215"/>
      <c r="R157" s="216">
        <f>SUM(R158:R163)</f>
        <v>0.24365249999999999</v>
      </c>
      <c r="S157" s="215"/>
      <c r="T157" s="217">
        <f>SUM(T158:T163)</f>
        <v>1.4332499999999999</v>
      </c>
      <c r="AR157" s="218" t="s">
        <v>86</v>
      </c>
      <c r="AT157" s="219" t="s">
        <v>75</v>
      </c>
      <c r="AU157" s="219" t="s">
        <v>84</v>
      </c>
      <c r="AY157" s="218" t="s">
        <v>129</v>
      </c>
      <c r="BK157" s="220">
        <f>SUM(BK158:BK163)</f>
        <v>0</v>
      </c>
    </row>
    <row r="158" s="1" customFormat="1" ht="16.5" customHeight="1">
      <c r="B158" s="38"/>
      <c r="C158" s="223" t="s">
        <v>216</v>
      </c>
      <c r="D158" s="223" t="s">
        <v>132</v>
      </c>
      <c r="E158" s="224" t="s">
        <v>499</v>
      </c>
      <c r="F158" s="225" t="s">
        <v>500</v>
      </c>
      <c r="G158" s="226" t="s">
        <v>135</v>
      </c>
      <c r="H158" s="227">
        <v>79.625</v>
      </c>
      <c r="I158" s="228"/>
      <c r="J158" s="229">
        <f>ROUND(I158*H158,2)</f>
        <v>0</v>
      </c>
      <c r="K158" s="225" t="s">
        <v>1</v>
      </c>
      <c r="L158" s="43"/>
      <c r="M158" s="230" t="s">
        <v>1</v>
      </c>
      <c r="N158" s="231" t="s">
        <v>41</v>
      </c>
      <c r="O158" s="86"/>
      <c r="P158" s="232">
        <f>O158*H158</f>
        <v>0</v>
      </c>
      <c r="Q158" s="232">
        <v>0</v>
      </c>
      <c r="R158" s="232">
        <f>Q158*H158</f>
        <v>0</v>
      </c>
      <c r="S158" s="232">
        <v>0.017999999999999999</v>
      </c>
      <c r="T158" s="233">
        <f>S158*H158</f>
        <v>1.4332499999999999</v>
      </c>
      <c r="AR158" s="234" t="s">
        <v>212</v>
      </c>
      <c r="AT158" s="234" t="s">
        <v>132</v>
      </c>
      <c r="AU158" s="234" t="s">
        <v>86</v>
      </c>
      <c r="AY158" s="17" t="s">
        <v>129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7" t="s">
        <v>84</v>
      </c>
      <c r="BK158" s="235">
        <f>ROUND(I158*H158,2)</f>
        <v>0</v>
      </c>
      <c r="BL158" s="17" t="s">
        <v>212</v>
      </c>
      <c r="BM158" s="234" t="s">
        <v>501</v>
      </c>
    </row>
    <row r="159" s="1" customFormat="1">
      <c r="B159" s="38"/>
      <c r="C159" s="39"/>
      <c r="D159" s="238" t="s">
        <v>260</v>
      </c>
      <c r="E159" s="39"/>
      <c r="F159" s="280" t="s">
        <v>502</v>
      </c>
      <c r="G159" s="39"/>
      <c r="H159" s="39"/>
      <c r="I159" s="139"/>
      <c r="J159" s="39"/>
      <c r="K159" s="39"/>
      <c r="L159" s="43"/>
      <c r="M159" s="281"/>
      <c r="N159" s="86"/>
      <c r="O159" s="86"/>
      <c r="P159" s="86"/>
      <c r="Q159" s="86"/>
      <c r="R159" s="86"/>
      <c r="S159" s="86"/>
      <c r="T159" s="87"/>
      <c r="AT159" s="17" t="s">
        <v>260</v>
      </c>
      <c r="AU159" s="17" t="s">
        <v>86</v>
      </c>
    </row>
    <row r="160" s="12" customFormat="1">
      <c r="B160" s="236"/>
      <c r="C160" s="237"/>
      <c r="D160" s="238" t="s">
        <v>139</v>
      </c>
      <c r="E160" s="239" t="s">
        <v>1</v>
      </c>
      <c r="F160" s="240" t="s">
        <v>503</v>
      </c>
      <c r="G160" s="237"/>
      <c r="H160" s="241">
        <v>79.625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139</v>
      </c>
      <c r="AU160" s="247" t="s">
        <v>86</v>
      </c>
      <c r="AV160" s="12" t="s">
        <v>86</v>
      </c>
      <c r="AW160" s="12" t="s">
        <v>32</v>
      </c>
      <c r="AX160" s="12" t="s">
        <v>84</v>
      </c>
      <c r="AY160" s="247" t="s">
        <v>129</v>
      </c>
    </row>
    <row r="161" s="1" customFormat="1" ht="60" customHeight="1">
      <c r="B161" s="38"/>
      <c r="C161" s="223" t="s">
        <v>221</v>
      </c>
      <c r="D161" s="223" t="s">
        <v>132</v>
      </c>
      <c r="E161" s="224" t="s">
        <v>504</v>
      </c>
      <c r="F161" s="225" t="s">
        <v>505</v>
      </c>
      <c r="G161" s="226" t="s">
        <v>135</v>
      </c>
      <c r="H161" s="227">
        <v>79.625</v>
      </c>
      <c r="I161" s="228"/>
      <c r="J161" s="229">
        <f>ROUND(I161*H161,2)</f>
        <v>0</v>
      </c>
      <c r="K161" s="225" t="s">
        <v>1</v>
      </c>
      <c r="L161" s="43"/>
      <c r="M161" s="230" t="s">
        <v>1</v>
      </c>
      <c r="N161" s="231" t="s">
        <v>41</v>
      </c>
      <c r="O161" s="86"/>
      <c r="P161" s="232">
        <f>O161*H161</f>
        <v>0</v>
      </c>
      <c r="Q161" s="232">
        <v>0.0030599999999999998</v>
      </c>
      <c r="R161" s="232">
        <f>Q161*H161</f>
        <v>0.24365249999999999</v>
      </c>
      <c r="S161" s="232">
        <v>0</v>
      </c>
      <c r="T161" s="233">
        <f>S161*H161</f>
        <v>0</v>
      </c>
      <c r="AR161" s="234" t="s">
        <v>212</v>
      </c>
      <c r="AT161" s="234" t="s">
        <v>132</v>
      </c>
      <c r="AU161" s="234" t="s">
        <v>86</v>
      </c>
      <c r="AY161" s="17" t="s">
        <v>129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7" t="s">
        <v>84</v>
      </c>
      <c r="BK161" s="235">
        <f>ROUND(I161*H161,2)</f>
        <v>0</v>
      </c>
      <c r="BL161" s="17" t="s">
        <v>212</v>
      </c>
      <c r="BM161" s="234" t="s">
        <v>506</v>
      </c>
    </row>
    <row r="162" s="1" customFormat="1">
      <c r="B162" s="38"/>
      <c r="C162" s="39"/>
      <c r="D162" s="238" t="s">
        <v>260</v>
      </c>
      <c r="E162" s="39"/>
      <c r="F162" s="280" t="s">
        <v>507</v>
      </c>
      <c r="G162" s="39"/>
      <c r="H162" s="39"/>
      <c r="I162" s="139"/>
      <c r="J162" s="39"/>
      <c r="K162" s="39"/>
      <c r="L162" s="43"/>
      <c r="M162" s="281"/>
      <c r="N162" s="86"/>
      <c r="O162" s="86"/>
      <c r="P162" s="86"/>
      <c r="Q162" s="86"/>
      <c r="R162" s="86"/>
      <c r="S162" s="86"/>
      <c r="T162" s="87"/>
      <c r="AT162" s="17" t="s">
        <v>260</v>
      </c>
      <c r="AU162" s="17" t="s">
        <v>86</v>
      </c>
    </row>
    <row r="163" s="12" customFormat="1">
      <c r="B163" s="236"/>
      <c r="C163" s="237"/>
      <c r="D163" s="238" t="s">
        <v>139</v>
      </c>
      <c r="E163" s="239" t="s">
        <v>1</v>
      </c>
      <c r="F163" s="240" t="s">
        <v>503</v>
      </c>
      <c r="G163" s="237"/>
      <c r="H163" s="241">
        <v>79.625</v>
      </c>
      <c r="I163" s="242"/>
      <c r="J163" s="237"/>
      <c r="K163" s="237"/>
      <c r="L163" s="243"/>
      <c r="M163" s="297"/>
      <c r="N163" s="298"/>
      <c r="O163" s="298"/>
      <c r="P163" s="298"/>
      <c r="Q163" s="298"/>
      <c r="R163" s="298"/>
      <c r="S163" s="298"/>
      <c r="T163" s="299"/>
      <c r="AT163" s="247" t="s">
        <v>139</v>
      </c>
      <c r="AU163" s="247" t="s">
        <v>86</v>
      </c>
      <c r="AV163" s="12" t="s">
        <v>86</v>
      </c>
      <c r="AW163" s="12" t="s">
        <v>32</v>
      </c>
      <c r="AX163" s="12" t="s">
        <v>84</v>
      </c>
      <c r="AY163" s="247" t="s">
        <v>129</v>
      </c>
    </row>
    <row r="164" s="1" customFormat="1" ht="6.96" customHeight="1">
      <c r="B164" s="61"/>
      <c r="C164" s="62"/>
      <c r="D164" s="62"/>
      <c r="E164" s="62"/>
      <c r="F164" s="62"/>
      <c r="G164" s="62"/>
      <c r="H164" s="62"/>
      <c r="I164" s="173"/>
      <c r="J164" s="62"/>
      <c r="K164" s="62"/>
      <c r="L164" s="43"/>
    </row>
  </sheetData>
  <sheetProtection sheet="1" autoFilter="0" formatColumns="0" formatRows="0" objects="1" scenarios="1" spinCount="100000" saltValue="Wza6VEkTT8KT7VOwP6d5mu0SE4FtZ7Qi4z0XbAgrN4q/bNa0CLJghqaOIdmquuyMQsuqjl9Bz122TQ7fT4ruow==" hashValue="eapPL7S+C6/AKt8+lVbe5WFlV6TJANSfHtyL3NGYSoDldv5+9i0jFizCT/qaRgpK9v1T1G7exyljrrJYaFRAlw==" algorithmName="SHA-512" password="CC35"/>
  <autoFilter ref="C123:K1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92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86</v>
      </c>
    </row>
    <row r="4" ht="24.96" customHeight="1">
      <c r="B4" s="20"/>
      <c r="D4" s="135" t="s">
        <v>93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Odstranění vzniku vlhkostních map u střešních oken a zatékání do spojovacách chodeb</v>
      </c>
      <c r="F7" s="137"/>
      <c r="G7" s="137"/>
      <c r="H7" s="137"/>
      <c r="L7" s="20"/>
    </row>
    <row r="8" s="1" customFormat="1" ht="12" customHeight="1">
      <c r="B8" s="43"/>
      <c r="D8" s="137" t="s">
        <v>94</v>
      </c>
      <c r="I8" s="139"/>
      <c r="L8" s="43"/>
    </row>
    <row r="9" s="1" customFormat="1" ht="36.96" customHeight="1">
      <c r="B9" s="43"/>
      <c r="E9" s="140" t="s">
        <v>508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9. 7. 2019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">
        <v>1</v>
      </c>
      <c r="L14" s="43"/>
    </row>
    <row r="15" s="1" customFormat="1" ht="18" customHeight="1">
      <c r="B15" s="43"/>
      <c r="E15" s="141" t="s">
        <v>26</v>
      </c>
      <c r="I15" s="142" t="s">
        <v>27</v>
      </c>
      <c r="J15" s="141" t="s">
        <v>1</v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33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34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25.44" customHeight="1">
      <c r="B30" s="43"/>
      <c r="D30" s="148" t="s">
        <v>36</v>
      </c>
      <c r="I30" s="139"/>
      <c r="J30" s="149">
        <f>ROUND(J117,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7"/>
      <c r="J31" s="78"/>
      <c r="K31" s="78"/>
      <c r="L31" s="43"/>
    </row>
    <row r="32" s="1" customFormat="1" ht="14.4" customHeight="1">
      <c r="B32" s="43"/>
      <c r="F32" s="150" t="s">
        <v>38</v>
      </c>
      <c r="I32" s="151" t="s">
        <v>37</v>
      </c>
      <c r="J32" s="150" t="s">
        <v>39</v>
      </c>
      <c r="L32" s="43"/>
    </row>
    <row r="33" s="1" customFormat="1" ht="14.4" customHeight="1">
      <c r="B33" s="43"/>
      <c r="D33" s="152" t="s">
        <v>40</v>
      </c>
      <c r="E33" s="137" t="s">
        <v>41</v>
      </c>
      <c r="F33" s="153">
        <f>ROUND((SUM(BE117:BE126)),  2)</f>
        <v>0</v>
      </c>
      <c r="I33" s="154">
        <v>0.20999999999999999</v>
      </c>
      <c r="J33" s="153">
        <f>ROUND(((SUM(BE117:BE126))*I33),  2)</f>
        <v>0</v>
      </c>
      <c r="L33" s="43"/>
    </row>
    <row r="34" s="1" customFormat="1" ht="14.4" customHeight="1">
      <c r="B34" s="43"/>
      <c r="E34" s="137" t="s">
        <v>42</v>
      </c>
      <c r="F34" s="153">
        <f>ROUND((SUM(BF117:BF126)),  2)</f>
        <v>0</v>
      </c>
      <c r="I34" s="154">
        <v>0.14999999999999999</v>
      </c>
      <c r="J34" s="153">
        <f>ROUND(((SUM(BF117:BF126))*I34),  2)</f>
        <v>0</v>
      </c>
      <c r="L34" s="43"/>
    </row>
    <row r="35" hidden="1" s="1" customFormat="1" ht="14.4" customHeight="1">
      <c r="B35" s="43"/>
      <c r="E35" s="137" t="s">
        <v>43</v>
      </c>
      <c r="F35" s="153">
        <f>ROUND((SUM(BG117:BG126)),  2)</f>
        <v>0</v>
      </c>
      <c r="I35" s="154">
        <v>0.20999999999999999</v>
      </c>
      <c r="J35" s="153">
        <f>0</f>
        <v>0</v>
      </c>
      <c r="L35" s="43"/>
    </row>
    <row r="36" hidden="1" s="1" customFormat="1" ht="14.4" customHeight="1">
      <c r="B36" s="43"/>
      <c r="E36" s="137" t="s">
        <v>44</v>
      </c>
      <c r="F36" s="153">
        <f>ROUND((SUM(BH117:BH126)),  2)</f>
        <v>0</v>
      </c>
      <c r="I36" s="154">
        <v>0.14999999999999999</v>
      </c>
      <c r="J36" s="153">
        <f>0</f>
        <v>0</v>
      </c>
      <c r="L36" s="43"/>
    </row>
    <row r="37" hidden="1" s="1" customFormat="1" ht="14.4" customHeight="1">
      <c r="B37" s="43"/>
      <c r="E37" s="137" t="s">
        <v>45</v>
      </c>
      <c r="F37" s="153">
        <f>ROUND((SUM(BI117:BI126)),  2)</f>
        <v>0</v>
      </c>
      <c r="I37" s="154">
        <v>0</v>
      </c>
      <c r="J37" s="153">
        <f>0</f>
        <v>0</v>
      </c>
      <c r="L37" s="43"/>
    </row>
    <row r="38" s="1" customFormat="1" ht="6.96" customHeight="1">
      <c r="B38" s="43"/>
      <c r="I38" s="139"/>
      <c r="L38" s="43"/>
    </row>
    <row r="39" s="1" customFormat="1" ht="25.44" customHeight="1"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43"/>
    </row>
    <row r="40" s="1" customFormat="1" ht="14.4" customHeight="1">
      <c r="B40" s="43"/>
      <c r="I40" s="13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3" t="s">
        <v>49</v>
      </c>
      <c r="E50" s="164"/>
      <c r="F50" s="164"/>
      <c r="G50" s="163" t="s">
        <v>50</v>
      </c>
      <c r="H50" s="164"/>
      <c r="I50" s="165"/>
      <c r="J50" s="164"/>
      <c r="K50" s="16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6" t="s">
        <v>51</v>
      </c>
      <c r="E61" s="167"/>
      <c r="F61" s="168" t="s">
        <v>52</v>
      </c>
      <c r="G61" s="166" t="s">
        <v>51</v>
      </c>
      <c r="H61" s="167"/>
      <c r="I61" s="169"/>
      <c r="J61" s="170" t="s">
        <v>52</v>
      </c>
      <c r="K61" s="16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3" t="s">
        <v>53</v>
      </c>
      <c r="E65" s="164"/>
      <c r="F65" s="164"/>
      <c r="G65" s="163" t="s">
        <v>54</v>
      </c>
      <c r="H65" s="164"/>
      <c r="I65" s="165"/>
      <c r="J65" s="164"/>
      <c r="K65" s="16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6" t="s">
        <v>51</v>
      </c>
      <c r="E76" s="167"/>
      <c r="F76" s="168" t="s">
        <v>52</v>
      </c>
      <c r="G76" s="166" t="s">
        <v>51</v>
      </c>
      <c r="H76" s="167"/>
      <c r="I76" s="169"/>
      <c r="J76" s="170" t="s">
        <v>52</v>
      </c>
      <c r="K76" s="167"/>
      <c r="L76" s="43"/>
    </row>
    <row r="77" s="1" customFormat="1" ht="14.4" customHeight="1">
      <c r="B77" s="171"/>
      <c r="C77" s="172"/>
      <c r="D77" s="172"/>
      <c r="E77" s="172"/>
      <c r="F77" s="172"/>
      <c r="G77" s="172"/>
      <c r="H77" s="172"/>
      <c r="I77" s="173"/>
      <c r="J77" s="172"/>
      <c r="K77" s="172"/>
      <c r="L77" s="43"/>
    </row>
    <row r="81" s="1" customFormat="1" ht="6.96" customHeight="1">
      <c r="B81" s="174"/>
      <c r="C81" s="175"/>
      <c r="D81" s="175"/>
      <c r="E81" s="175"/>
      <c r="F81" s="175"/>
      <c r="G81" s="175"/>
      <c r="H81" s="175"/>
      <c r="I81" s="176"/>
      <c r="J81" s="175"/>
      <c r="K81" s="175"/>
      <c r="L81" s="43"/>
    </row>
    <row r="82" s="1" customFormat="1" ht="24.96" customHeight="1">
      <c r="B82" s="38"/>
      <c r="C82" s="23" t="s">
        <v>96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7" t="str">
        <f>E7</f>
        <v>Odstranění vzniku vlhkostních map u střešních oken a zatékání do spojovacách chodeb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94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VRN - Vedlejší rozpočtové náklady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objekt p.č. st. 1902/1</v>
      </c>
      <c r="G89" s="39"/>
      <c r="H89" s="39"/>
      <c r="I89" s="142" t="s">
        <v>22</v>
      </c>
      <c r="J89" s="74" t="str">
        <f>IF(J12="","",J12)</f>
        <v>9. 7. 2019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>KHK Pivovarské náměstí 1245/2 Hradec Králové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33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78" t="s">
        <v>97</v>
      </c>
      <c r="D94" s="179"/>
      <c r="E94" s="179"/>
      <c r="F94" s="179"/>
      <c r="G94" s="179"/>
      <c r="H94" s="179"/>
      <c r="I94" s="180"/>
      <c r="J94" s="181" t="s">
        <v>98</v>
      </c>
      <c r="K94" s="17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2" t="s">
        <v>99</v>
      </c>
      <c r="D96" s="39"/>
      <c r="E96" s="39"/>
      <c r="F96" s="39"/>
      <c r="G96" s="39"/>
      <c r="H96" s="39"/>
      <c r="I96" s="139"/>
      <c r="J96" s="105">
        <f>J117</f>
        <v>0</v>
      </c>
      <c r="K96" s="39"/>
      <c r="L96" s="43"/>
      <c r="AU96" s="17" t="s">
        <v>100</v>
      </c>
    </row>
    <row r="97" s="8" customFormat="1" ht="24.96" customHeight="1">
      <c r="B97" s="183"/>
      <c r="C97" s="184"/>
      <c r="D97" s="185" t="s">
        <v>508</v>
      </c>
      <c r="E97" s="186"/>
      <c r="F97" s="186"/>
      <c r="G97" s="186"/>
      <c r="H97" s="186"/>
      <c r="I97" s="187"/>
      <c r="J97" s="188">
        <f>J118</f>
        <v>0</v>
      </c>
      <c r="K97" s="184"/>
      <c r="L97" s="189"/>
    </row>
    <row r="98" s="1" customFormat="1" ht="21.84" customHeight="1">
      <c r="B98" s="38"/>
      <c r="C98" s="39"/>
      <c r="D98" s="39"/>
      <c r="E98" s="39"/>
      <c r="F98" s="39"/>
      <c r="G98" s="39"/>
      <c r="H98" s="39"/>
      <c r="I98" s="139"/>
      <c r="J98" s="39"/>
      <c r="K98" s="39"/>
      <c r="L98" s="43"/>
    </row>
    <row r="99" s="1" customFormat="1" ht="6.96" customHeight="1">
      <c r="B99" s="61"/>
      <c r="C99" s="62"/>
      <c r="D99" s="62"/>
      <c r="E99" s="62"/>
      <c r="F99" s="62"/>
      <c r="G99" s="62"/>
      <c r="H99" s="62"/>
      <c r="I99" s="173"/>
      <c r="J99" s="62"/>
      <c r="K99" s="62"/>
      <c r="L99" s="43"/>
    </row>
    <row r="103" s="1" customFormat="1" ht="6.96" customHeight="1">
      <c r="B103" s="63"/>
      <c r="C103" s="64"/>
      <c r="D103" s="64"/>
      <c r="E103" s="64"/>
      <c r="F103" s="64"/>
      <c r="G103" s="64"/>
      <c r="H103" s="64"/>
      <c r="I103" s="176"/>
      <c r="J103" s="64"/>
      <c r="K103" s="64"/>
      <c r="L103" s="43"/>
    </row>
    <row r="104" s="1" customFormat="1" ht="24.96" customHeight="1">
      <c r="B104" s="38"/>
      <c r="C104" s="23" t="s">
        <v>114</v>
      </c>
      <c r="D104" s="39"/>
      <c r="E104" s="39"/>
      <c r="F104" s="39"/>
      <c r="G104" s="39"/>
      <c r="H104" s="39"/>
      <c r="I104" s="139"/>
      <c r="J104" s="39"/>
      <c r="K104" s="39"/>
      <c r="L104" s="43"/>
    </row>
    <row r="105" s="1" customFormat="1" ht="6.96" customHeight="1">
      <c r="B105" s="38"/>
      <c r="C105" s="39"/>
      <c r="D105" s="39"/>
      <c r="E105" s="39"/>
      <c r="F105" s="39"/>
      <c r="G105" s="39"/>
      <c r="H105" s="39"/>
      <c r="I105" s="139"/>
      <c r="J105" s="39"/>
      <c r="K105" s="39"/>
      <c r="L105" s="43"/>
    </row>
    <row r="106" s="1" customFormat="1" ht="12" customHeight="1">
      <c r="B106" s="38"/>
      <c r="C106" s="32" t="s">
        <v>16</v>
      </c>
      <c r="D106" s="39"/>
      <c r="E106" s="39"/>
      <c r="F106" s="39"/>
      <c r="G106" s="39"/>
      <c r="H106" s="39"/>
      <c r="I106" s="139"/>
      <c r="J106" s="39"/>
      <c r="K106" s="39"/>
      <c r="L106" s="43"/>
    </row>
    <row r="107" s="1" customFormat="1" ht="16.5" customHeight="1">
      <c r="B107" s="38"/>
      <c r="C107" s="39"/>
      <c r="D107" s="39"/>
      <c r="E107" s="177" t="str">
        <f>E7</f>
        <v>Odstranění vzniku vlhkostních map u střešních oken a zatékání do spojovacách chodeb</v>
      </c>
      <c r="F107" s="32"/>
      <c r="G107" s="32"/>
      <c r="H107" s="32"/>
      <c r="I107" s="139"/>
      <c r="J107" s="39"/>
      <c r="K107" s="39"/>
      <c r="L107" s="43"/>
    </row>
    <row r="108" s="1" customFormat="1" ht="12" customHeight="1">
      <c r="B108" s="38"/>
      <c r="C108" s="32" t="s">
        <v>94</v>
      </c>
      <c r="D108" s="39"/>
      <c r="E108" s="39"/>
      <c r="F108" s="39"/>
      <c r="G108" s="39"/>
      <c r="H108" s="39"/>
      <c r="I108" s="139"/>
      <c r="J108" s="39"/>
      <c r="K108" s="39"/>
      <c r="L108" s="43"/>
    </row>
    <row r="109" s="1" customFormat="1" ht="16.5" customHeight="1">
      <c r="B109" s="38"/>
      <c r="C109" s="39"/>
      <c r="D109" s="39"/>
      <c r="E109" s="71" t="str">
        <f>E9</f>
        <v>VRN - Vedlejší rozpočtové náklady</v>
      </c>
      <c r="F109" s="39"/>
      <c r="G109" s="39"/>
      <c r="H109" s="39"/>
      <c r="I109" s="139"/>
      <c r="J109" s="39"/>
      <c r="K109" s="39"/>
      <c r="L109" s="43"/>
    </row>
    <row r="110" s="1" customFormat="1" ht="6.96" customHeight="1">
      <c r="B110" s="38"/>
      <c r="C110" s="39"/>
      <c r="D110" s="39"/>
      <c r="E110" s="39"/>
      <c r="F110" s="39"/>
      <c r="G110" s="39"/>
      <c r="H110" s="39"/>
      <c r="I110" s="139"/>
      <c r="J110" s="39"/>
      <c r="K110" s="39"/>
      <c r="L110" s="43"/>
    </row>
    <row r="111" s="1" customFormat="1" ht="12" customHeight="1">
      <c r="B111" s="38"/>
      <c r="C111" s="32" t="s">
        <v>20</v>
      </c>
      <c r="D111" s="39"/>
      <c r="E111" s="39"/>
      <c r="F111" s="27" t="str">
        <f>F12</f>
        <v>objekt p.č. st. 1902/1</v>
      </c>
      <c r="G111" s="39"/>
      <c r="H111" s="39"/>
      <c r="I111" s="142" t="s">
        <v>22</v>
      </c>
      <c r="J111" s="74" t="str">
        <f>IF(J12="","",J12)</f>
        <v>9. 7. 2019</v>
      </c>
      <c r="K111" s="39"/>
      <c r="L111" s="43"/>
    </row>
    <row r="112" s="1" customFormat="1" ht="6.96" customHeight="1">
      <c r="B112" s="38"/>
      <c r="C112" s="39"/>
      <c r="D112" s="39"/>
      <c r="E112" s="39"/>
      <c r="F112" s="39"/>
      <c r="G112" s="39"/>
      <c r="H112" s="39"/>
      <c r="I112" s="139"/>
      <c r="J112" s="39"/>
      <c r="K112" s="39"/>
      <c r="L112" s="43"/>
    </row>
    <row r="113" s="1" customFormat="1" ht="15.15" customHeight="1">
      <c r="B113" s="38"/>
      <c r="C113" s="32" t="s">
        <v>24</v>
      </c>
      <c r="D113" s="39"/>
      <c r="E113" s="39"/>
      <c r="F113" s="27" t="str">
        <f>E15</f>
        <v>KHK Pivovarské náměstí 1245/2 Hradec Králové</v>
      </c>
      <c r="G113" s="39"/>
      <c r="H113" s="39"/>
      <c r="I113" s="142" t="s">
        <v>30</v>
      </c>
      <c r="J113" s="36" t="str">
        <f>E21</f>
        <v xml:space="preserve"> </v>
      </c>
      <c r="K113" s="39"/>
      <c r="L113" s="43"/>
    </row>
    <row r="114" s="1" customFormat="1" ht="15.15" customHeight="1">
      <c r="B114" s="38"/>
      <c r="C114" s="32" t="s">
        <v>28</v>
      </c>
      <c r="D114" s="39"/>
      <c r="E114" s="39"/>
      <c r="F114" s="27" t="str">
        <f>IF(E18="","",E18)</f>
        <v>Vyplň údaj</v>
      </c>
      <c r="G114" s="39"/>
      <c r="H114" s="39"/>
      <c r="I114" s="142" t="s">
        <v>33</v>
      </c>
      <c r="J114" s="36" t="str">
        <f>E24</f>
        <v xml:space="preserve"> </v>
      </c>
      <c r="K114" s="39"/>
      <c r="L114" s="43"/>
    </row>
    <row r="115" s="1" customFormat="1" ht="10.32" customHeight="1">
      <c r="B115" s="38"/>
      <c r="C115" s="39"/>
      <c r="D115" s="39"/>
      <c r="E115" s="39"/>
      <c r="F115" s="39"/>
      <c r="G115" s="39"/>
      <c r="H115" s="39"/>
      <c r="I115" s="139"/>
      <c r="J115" s="39"/>
      <c r="K115" s="39"/>
      <c r="L115" s="43"/>
    </row>
    <row r="116" s="10" customFormat="1" ht="29.28" customHeight="1">
      <c r="B116" s="197"/>
      <c r="C116" s="198" t="s">
        <v>115</v>
      </c>
      <c r="D116" s="199" t="s">
        <v>61</v>
      </c>
      <c r="E116" s="199" t="s">
        <v>57</v>
      </c>
      <c r="F116" s="199" t="s">
        <v>58</v>
      </c>
      <c r="G116" s="199" t="s">
        <v>116</v>
      </c>
      <c r="H116" s="199" t="s">
        <v>117</v>
      </c>
      <c r="I116" s="200" t="s">
        <v>118</v>
      </c>
      <c r="J116" s="199" t="s">
        <v>98</v>
      </c>
      <c r="K116" s="201" t="s">
        <v>119</v>
      </c>
      <c r="L116" s="202"/>
      <c r="M116" s="95" t="s">
        <v>1</v>
      </c>
      <c r="N116" s="96" t="s">
        <v>40</v>
      </c>
      <c r="O116" s="96" t="s">
        <v>120</v>
      </c>
      <c r="P116" s="96" t="s">
        <v>121</v>
      </c>
      <c r="Q116" s="96" t="s">
        <v>122</v>
      </c>
      <c r="R116" s="96" t="s">
        <v>123</v>
      </c>
      <c r="S116" s="96" t="s">
        <v>124</v>
      </c>
      <c r="T116" s="97" t="s">
        <v>125</v>
      </c>
    </row>
    <row r="117" s="1" customFormat="1" ht="22.8" customHeight="1">
      <c r="B117" s="38"/>
      <c r="C117" s="102" t="s">
        <v>126</v>
      </c>
      <c r="D117" s="39"/>
      <c r="E117" s="39"/>
      <c r="F117" s="39"/>
      <c r="G117" s="39"/>
      <c r="H117" s="39"/>
      <c r="I117" s="139"/>
      <c r="J117" s="203">
        <f>BK117</f>
        <v>0</v>
      </c>
      <c r="K117" s="39"/>
      <c r="L117" s="43"/>
      <c r="M117" s="98"/>
      <c r="N117" s="99"/>
      <c r="O117" s="99"/>
      <c r="P117" s="204">
        <f>P118</f>
        <v>0</v>
      </c>
      <c r="Q117" s="99"/>
      <c r="R117" s="204">
        <f>R118</f>
        <v>0</v>
      </c>
      <c r="S117" s="99"/>
      <c r="T117" s="205">
        <f>T118</f>
        <v>0</v>
      </c>
      <c r="AT117" s="17" t="s">
        <v>75</v>
      </c>
      <c r="AU117" s="17" t="s">
        <v>100</v>
      </c>
      <c r="BK117" s="206">
        <f>BK118</f>
        <v>0</v>
      </c>
    </row>
    <row r="118" s="11" customFormat="1" ht="25.92" customHeight="1">
      <c r="B118" s="207"/>
      <c r="C118" s="208"/>
      <c r="D118" s="209" t="s">
        <v>75</v>
      </c>
      <c r="E118" s="210" t="s">
        <v>90</v>
      </c>
      <c r="F118" s="210" t="s">
        <v>91</v>
      </c>
      <c r="G118" s="208"/>
      <c r="H118" s="208"/>
      <c r="I118" s="211"/>
      <c r="J118" s="212">
        <f>BK118</f>
        <v>0</v>
      </c>
      <c r="K118" s="208"/>
      <c r="L118" s="213"/>
      <c r="M118" s="214"/>
      <c r="N118" s="215"/>
      <c r="O118" s="215"/>
      <c r="P118" s="216">
        <f>SUM(P119:P126)</f>
        <v>0</v>
      </c>
      <c r="Q118" s="215"/>
      <c r="R118" s="216">
        <f>SUM(R119:R126)</f>
        <v>0</v>
      </c>
      <c r="S118" s="215"/>
      <c r="T118" s="217">
        <f>SUM(T119:T126)</f>
        <v>0</v>
      </c>
      <c r="AR118" s="218" t="s">
        <v>153</v>
      </c>
      <c r="AT118" s="219" t="s">
        <v>75</v>
      </c>
      <c r="AU118" s="219" t="s">
        <v>76</v>
      </c>
      <c r="AY118" s="218" t="s">
        <v>129</v>
      </c>
      <c r="BK118" s="220">
        <f>SUM(BK119:BK126)</f>
        <v>0</v>
      </c>
    </row>
    <row r="119" s="1" customFormat="1" ht="16.5" customHeight="1">
      <c r="B119" s="38"/>
      <c r="C119" s="223" t="s">
        <v>84</v>
      </c>
      <c r="D119" s="223" t="s">
        <v>132</v>
      </c>
      <c r="E119" s="224" t="s">
        <v>509</v>
      </c>
      <c r="F119" s="225" t="s">
        <v>510</v>
      </c>
      <c r="G119" s="226" t="s">
        <v>511</v>
      </c>
      <c r="H119" s="227">
        <v>1</v>
      </c>
      <c r="I119" s="228"/>
      <c r="J119" s="229">
        <f>ROUND(I119*H119,2)</f>
        <v>0</v>
      </c>
      <c r="K119" s="225" t="s">
        <v>136</v>
      </c>
      <c r="L119" s="43"/>
      <c r="M119" s="230" t="s">
        <v>1</v>
      </c>
      <c r="N119" s="231" t="s">
        <v>41</v>
      </c>
      <c r="O119" s="86"/>
      <c r="P119" s="232">
        <f>O119*H119</f>
        <v>0</v>
      </c>
      <c r="Q119" s="232">
        <v>0</v>
      </c>
      <c r="R119" s="232">
        <f>Q119*H119</f>
        <v>0</v>
      </c>
      <c r="S119" s="232">
        <v>0</v>
      </c>
      <c r="T119" s="233">
        <f>S119*H119</f>
        <v>0</v>
      </c>
      <c r="AR119" s="234" t="s">
        <v>512</v>
      </c>
      <c r="AT119" s="234" t="s">
        <v>132</v>
      </c>
      <c r="AU119" s="234" t="s">
        <v>84</v>
      </c>
      <c r="AY119" s="17" t="s">
        <v>129</v>
      </c>
      <c r="BE119" s="235">
        <f>IF(N119="základní",J119,0)</f>
        <v>0</v>
      </c>
      <c r="BF119" s="235">
        <f>IF(N119="snížená",J119,0)</f>
        <v>0</v>
      </c>
      <c r="BG119" s="235">
        <f>IF(N119="zákl. přenesená",J119,0)</f>
        <v>0</v>
      </c>
      <c r="BH119" s="235">
        <f>IF(N119="sníž. přenesená",J119,0)</f>
        <v>0</v>
      </c>
      <c r="BI119" s="235">
        <f>IF(N119="nulová",J119,0)</f>
        <v>0</v>
      </c>
      <c r="BJ119" s="17" t="s">
        <v>84</v>
      </c>
      <c r="BK119" s="235">
        <f>ROUND(I119*H119,2)</f>
        <v>0</v>
      </c>
      <c r="BL119" s="17" t="s">
        <v>512</v>
      </c>
      <c r="BM119" s="234" t="s">
        <v>513</v>
      </c>
    </row>
    <row r="120" s="1" customFormat="1" ht="16.5" customHeight="1">
      <c r="B120" s="38"/>
      <c r="C120" s="223" t="s">
        <v>86</v>
      </c>
      <c r="D120" s="223" t="s">
        <v>132</v>
      </c>
      <c r="E120" s="224" t="s">
        <v>514</v>
      </c>
      <c r="F120" s="225" t="s">
        <v>515</v>
      </c>
      <c r="G120" s="226" t="s">
        <v>511</v>
      </c>
      <c r="H120" s="227">
        <v>1</v>
      </c>
      <c r="I120" s="228"/>
      <c r="J120" s="229">
        <f>ROUND(I120*H120,2)</f>
        <v>0</v>
      </c>
      <c r="K120" s="225" t="s">
        <v>136</v>
      </c>
      <c r="L120" s="43"/>
      <c r="M120" s="230" t="s">
        <v>1</v>
      </c>
      <c r="N120" s="231" t="s">
        <v>41</v>
      </c>
      <c r="O120" s="86"/>
      <c r="P120" s="232">
        <f>O120*H120</f>
        <v>0</v>
      </c>
      <c r="Q120" s="232">
        <v>0</v>
      </c>
      <c r="R120" s="232">
        <f>Q120*H120</f>
        <v>0</v>
      </c>
      <c r="S120" s="232">
        <v>0</v>
      </c>
      <c r="T120" s="233">
        <f>S120*H120</f>
        <v>0</v>
      </c>
      <c r="AR120" s="234" t="s">
        <v>512</v>
      </c>
      <c r="AT120" s="234" t="s">
        <v>132</v>
      </c>
      <c r="AU120" s="234" t="s">
        <v>84</v>
      </c>
      <c r="AY120" s="17" t="s">
        <v>129</v>
      </c>
      <c r="BE120" s="235">
        <f>IF(N120="základní",J120,0)</f>
        <v>0</v>
      </c>
      <c r="BF120" s="235">
        <f>IF(N120="snížená",J120,0)</f>
        <v>0</v>
      </c>
      <c r="BG120" s="235">
        <f>IF(N120="zákl. přenesená",J120,0)</f>
        <v>0</v>
      </c>
      <c r="BH120" s="235">
        <f>IF(N120="sníž. přenesená",J120,0)</f>
        <v>0</v>
      </c>
      <c r="BI120" s="235">
        <f>IF(N120="nulová",J120,0)</f>
        <v>0</v>
      </c>
      <c r="BJ120" s="17" t="s">
        <v>84</v>
      </c>
      <c r="BK120" s="235">
        <f>ROUND(I120*H120,2)</f>
        <v>0</v>
      </c>
      <c r="BL120" s="17" t="s">
        <v>512</v>
      </c>
      <c r="BM120" s="234" t="s">
        <v>516</v>
      </c>
    </row>
    <row r="121" s="1" customFormat="1">
      <c r="B121" s="38"/>
      <c r="C121" s="39"/>
      <c r="D121" s="238" t="s">
        <v>260</v>
      </c>
      <c r="E121" s="39"/>
      <c r="F121" s="280" t="s">
        <v>517</v>
      </c>
      <c r="G121" s="39"/>
      <c r="H121" s="39"/>
      <c r="I121" s="139"/>
      <c r="J121" s="39"/>
      <c r="K121" s="39"/>
      <c r="L121" s="43"/>
      <c r="M121" s="281"/>
      <c r="N121" s="86"/>
      <c r="O121" s="86"/>
      <c r="P121" s="86"/>
      <c r="Q121" s="86"/>
      <c r="R121" s="86"/>
      <c r="S121" s="86"/>
      <c r="T121" s="87"/>
      <c r="AT121" s="17" t="s">
        <v>260</v>
      </c>
      <c r="AU121" s="17" t="s">
        <v>84</v>
      </c>
    </row>
    <row r="122" s="1" customFormat="1" ht="16.5" customHeight="1">
      <c r="B122" s="38"/>
      <c r="C122" s="223" t="s">
        <v>145</v>
      </c>
      <c r="D122" s="223" t="s">
        <v>132</v>
      </c>
      <c r="E122" s="224" t="s">
        <v>518</v>
      </c>
      <c r="F122" s="225" t="s">
        <v>519</v>
      </c>
      <c r="G122" s="226" t="s">
        <v>511</v>
      </c>
      <c r="H122" s="227">
        <v>1</v>
      </c>
      <c r="I122" s="228"/>
      <c r="J122" s="229">
        <f>ROUND(I122*H122,2)</f>
        <v>0</v>
      </c>
      <c r="K122" s="225" t="s">
        <v>136</v>
      </c>
      <c r="L122" s="43"/>
      <c r="M122" s="230" t="s">
        <v>1</v>
      </c>
      <c r="N122" s="231" t="s">
        <v>41</v>
      </c>
      <c r="O122" s="86"/>
      <c r="P122" s="232">
        <f>O122*H122</f>
        <v>0</v>
      </c>
      <c r="Q122" s="232">
        <v>0</v>
      </c>
      <c r="R122" s="232">
        <f>Q122*H122</f>
        <v>0</v>
      </c>
      <c r="S122" s="232">
        <v>0</v>
      </c>
      <c r="T122" s="233">
        <f>S122*H122</f>
        <v>0</v>
      </c>
      <c r="AR122" s="234" t="s">
        <v>512</v>
      </c>
      <c r="AT122" s="234" t="s">
        <v>132</v>
      </c>
      <c r="AU122" s="234" t="s">
        <v>84</v>
      </c>
      <c r="AY122" s="17" t="s">
        <v>129</v>
      </c>
      <c r="BE122" s="235">
        <f>IF(N122="základní",J122,0)</f>
        <v>0</v>
      </c>
      <c r="BF122" s="235">
        <f>IF(N122="snížená",J122,0)</f>
        <v>0</v>
      </c>
      <c r="BG122" s="235">
        <f>IF(N122="zákl. přenesená",J122,0)</f>
        <v>0</v>
      </c>
      <c r="BH122" s="235">
        <f>IF(N122="sníž. přenesená",J122,0)</f>
        <v>0</v>
      </c>
      <c r="BI122" s="235">
        <f>IF(N122="nulová",J122,0)</f>
        <v>0</v>
      </c>
      <c r="BJ122" s="17" t="s">
        <v>84</v>
      </c>
      <c r="BK122" s="235">
        <f>ROUND(I122*H122,2)</f>
        <v>0</v>
      </c>
      <c r="BL122" s="17" t="s">
        <v>512</v>
      </c>
      <c r="BM122" s="234" t="s">
        <v>520</v>
      </c>
    </row>
    <row r="123" s="1" customFormat="1" ht="16.5" customHeight="1">
      <c r="B123" s="38"/>
      <c r="C123" s="223" t="s">
        <v>137</v>
      </c>
      <c r="D123" s="223" t="s">
        <v>132</v>
      </c>
      <c r="E123" s="224" t="s">
        <v>521</v>
      </c>
      <c r="F123" s="225" t="s">
        <v>522</v>
      </c>
      <c r="G123" s="226" t="s">
        <v>511</v>
      </c>
      <c r="H123" s="227">
        <v>1</v>
      </c>
      <c r="I123" s="228"/>
      <c r="J123" s="229">
        <f>ROUND(I123*H123,2)</f>
        <v>0</v>
      </c>
      <c r="K123" s="225" t="s">
        <v>136</v>
      </c>
      <c r="L123" s="43"/>
      <c r="M123" s="230" t="s">
        <v>1</v>
      </c>
      <c r="N123" s="231" t="s">
        <v>41</v>
      </c>
      <c r="O123" s="86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AR123" s="234" t="s">
        <v>512</v>
      </c>
      <c r="AT123" s="234" t="s">
        <v>132</v>
      </c>
      <c r="AU123" s="234" t="s">
        <v>84</v>
      </c>
      <c r="AY123" s="17" t="s">
        <v>129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7" t="s">
        <v>84</v>
      </c>
      <c r="BK123" s="235">
        <f>ROUND(I123*H123,2)</f>
        <v>0</v>
      </c>
      <c r="BL123" s="17" t="s">
        <v>512</v>
      </c>
      <c r="BM123" s="234" t="s">
        <v>523</v>
      </c>
    </row>
    <row r="124" s="1" customFormat="1" ht="16.5" customHeight="1">
      <c r="B124" s="38"/>
      <c r="C124" s="223" t="s">
        <v>153</v>
      </c>
      <c r="D124" s="223" t="s">
        <v>132</v>
      </c>
      <c r="E124" s="224" t="s">
        <v>524</v>
      </c>
      <c r="F124" s="225" t="s">
        <v>525</v>
      </c>
      <c r="G124" s="226" t="s">
        <v>511</v>
      </c>
      <c r="H124" s="227">
        <v>1</v>
      </c>
      <c r="I124" s="228"/>
      <c r="J124" s="229">
        <f>ROUND(I124*H124,2)</f>
        <v>0</v>
      </c>
      <c r="K124" s="225" t="s">
        <v>136</v>
      </c>
      <c r="L124" s="43"/>
      <c r="M124" s="230" t="s">
        <v>1</v>
      </c>
      <c r="N124" s="231" t="s">
        <v>41</v>
      </c>
      <c r="O124" s="86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AR124" s="234" t="s">
        <v>512</v>
      </c>
      <c r="AT124" s="234" t="s">
        <v>132</v>
      </c>
      <c r="AU124" s="234" t="s">
        <v>84</v>
      </c>
      <c r="AY124" s="17" t="s">
        <v>129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7" t="s">
        <v>84</v>
      </c>
      <c r="BK124" s="235">
        <f>ROUND(I124*H124,2)</f>
        <v>0</v>
      </c>
      <c r="BL124" s="17" t="s">
        <v>512</v>
      </c>
      <c r="BM124" s="234" t="s">
        <v>526</v>
      </c>
    </row>
    <row r="125" s="1" customFormat="1" ht="16.5" customHeight="1">
      <c r="B125" s="38"/>
      <c r="C125" s="223" t="s">
        <v>130</v>
      </c>
      <c r="D125" s="223" t="s">
        <v>132</v>
      </c>
      <c r="E125" s="224" t="s">
        <v>527</v>
      </c>
      <c r="F125" s="225" t="s">
        <v>528</v>
      </c>
      <c r="G125" s="226" t="s">
        <v>511</v>
      </c>
      <c r="H125" s="227">
        <v>1</v>
      </c>
      <c r="I125" s="228"/>
      <c r="J125" s="229">
        <f>ROUND(I125*H125,2)</f>
        <v>0</v>
      </c>
      <c r="K125" s="225" t="s">
        <v>136</v>
      </c>
      <c r="L125" s="43"/>
      <c r="M125" s="230" t="s">
        <v>1</v>
      </c>
      <c r="N125" s="231" t="s">
        <v>41</v>
      </c>
      <c r="O125" s="86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512</v>
      </c>
      <c r="AT125" s="234" t="s">
        <v>132</v>
      </c>
      <c r="AU125" s="234" t="s">
        <v>84</v>
      </c>
      <c r="AY125" s="17" t="s">
        <v>129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7" t="s">
        <v>84</v>
      </c>
      <c r="BK125" s="235">
        <f>ROUND(I125*H125,2)</f>
        <v>0</v>
      </c>
      <c r="BL125" s="17" t="s">
        <v>512</v>
      </c>
      <c r="BM125" s="234" t="s">
        <v>529</v>
      </c>
    </row>
    <row r="126" s="1" customFormat="1" ht="16.5" customHeight="1">
      <c r="B126" s="38"/>
      <c r="C126" s="223" t="s">
        <v>166</v>
      </c>
      <c r="D126" s="223" t="s">
        <v>132</v>
      </c>
      <c r="E126" s="224" t="s">
        <v>530</v>
      </c>
      <c r="F126" s="225" t="s">
        <v>531</v>
      </c>
      <c r="G126" s="226" t="s">
        <v>511</v>
      </c>
      <c r="H126" s="227">
        <v>1</v>
      </c>
      <c r="I126" s="228"/>
      <c r="J126" s="229">
        <f>ROUND(I126*H126,2)</f>
        <v>0</v>
      </c>
      <c r="K126" s="225" t="s">
        <v>136</v>
      </c>
      <c r="L126" s="43"/>
      <c r="M126" s="292" t="s">
        <v>1</v>
      </c>
      <c r="N126" s="293" t="s">
        <v>41</v>
      </c>
      <c r="O126" s="294"/>
      <c r="P126" s="295">
        <f>O126*H126</f>
        <v>0</v>
      </c>
      <c r="Q126" s="295">
        <v>0</v>
      </c>
      <c r="R126" s="295">
        <f>Q126*H126</f>
        <v>0</v>
      </c>
      <c r="S126" s="295">
        <v>0</v>
      </c>
      <c r="T126" s="296">
        <f>S126*H126</f>
        <v>0</v>
      </c>
      <c r="AR126" s="234" t="s">
        <v>512</v>
      </c>
      <c r="AT126" s="234" t="s">
        <v>132</v>
      </c>
      <c r="AU126" s="234" t="s">
        <v>84</v>
      </c>
      <c r="AY126" s="17" t="s">
        <v>129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7" t="s">
        <v>84</v>
      </c>
      <c r="BK126" s="235">
        <f>ROUND(I126*H126,2)</f>
        <v>0</v>
      </c>
      <c r="BL126" s="17" t="s">
        <v>512</v>
      </c>
      <c r="BM126" s="234" t="s">
        <v>532</v>
      </c>
    </row>
    <row r="127" s="1" customFormat="1" ht="6.96" customHeight="1">
      <c r="B127" s="61"/>
      <c r="C127" s="62"/>
      <c r="D127" s="62"/>
      <c r="E127" s="62"/>
      <c r="F127" s="62"/>
      <c r="G127" s="62"/>
      <c r="H127" s="62"/>
      <c r="I127" s="173"/>
      <c r="J127" s="62"/>
      <c r="K127" s="62"/>
      <c r="L127" s="43"/>
    </row>
  </sheetData>
  <sheetProtection sheet="1" autoFilter="0" formatColumns="0" formatRows="0" objects="1" scenarios="1" spinCount="100000" saltValue="oyQG9n7QiCXs0HkqeNFb5slbohKoSATXPW4Z2P0dF5MFRj63kRTF3MfromBnnMIamE/bjDRQ0Lyt07iqZwHVUg==" hashValue="xdpmWl18NjLE29b/O061ixi1KMlvAWGgrhgIg8jyWgPLwSk15T11FU0PnLpUut5pKx8jt/NqBAQBvf/RbPw6qA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Voboril</dc:creator>
  <cp:lastModifiedBy>Jiri Voboril</cp:lastModifiedBy>
  <dcterms:created xsi:type="dcterms:W3CDTF">2019-07-11T08:25:20Z</dcterms:created>
  <dcterms:modified xsi:type="dcterms:W3CDTF">2019-07-11T08:25:26Z</dcterms:modified>
</cp:coreProperties>
</file>